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RūtaPašiškevičiūtė\Downloads\Skaiciuokliu atnaujinimui\2025 me redakcijos\"/>
    </mc:Choice>
  </mc:AlternateContent>
  <xr:revisionPtr revIDLastSave="0" documentId="13_ncr:1_{C1324B7A-9D76-430B-85B7-A58863569D20}" xr6:coauthVersionLast="47" xr6:coauthVersionMax="47" xr10:uidLastSave="{00000000-0000-0000-0000-000000000000}"/>
  <bookViews>
    <workbookView xWindow="-110" yWindow="-110" windowWidth="19420" windowHeight="11500" activeTab="2" xr2:uid="{4EF9AD6D-4DB3-44C8-8E1B-DCEDD16E8C55}"/>
  </bookViews>
  <sheets>
    <sheet name="Pradžia" sheetId="7" r:id="rId1"/>
    <sheet name="Naudojimo instrukcija" sheetId="6" r:id="rId2"/>
    <sheet name="Skaičiuoklė" sheetId="2" r:id="rId3"/>
    <sheet name="Atnaujinima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K13" i="2"/>
  <c r="K12" i="2"/>
  <c r="K11" i="2"/>
  <c r="K10" i="2"/>
  <c r="X36" i="2" l="1"/>
  <c r="X32" i="2"/>
  <c r="X33" i="2"/>
  <c r="X34" i="2"/>
  <c r="X35" i="2"/>
  <c r="X31" i="2"/>
  <c r="AL36" i="2"/>
  <c r="AL32" i="2"/>
  <c r="AL33" i="2"/>
  <c r="AL34" i="2"/>
  <c r="AL35" i="2"/>
  <c r="AL31" i="2"/>
  <c r="AM27" i="2"/>
  <c r="AM26" i="2"/>
  <c r="AM25" i="2"/>
  <c r="AM24" i="2"/>
  <c r="AM23" i="2"/>
  <c r="Y27" i="2"/>
  <c r="Y25" i="2"/>
  <c r="Y26" i="2"/>
  <c r="Y22" i="2"/>
  <c r="I35" i="2"/>
  <c r="I36" i="2"/>
  <c r="I34" i="2"/>
  <c r="J25" i="2"/>
  <c r="J26" i="2"/>
  <c r="J27" i="2"/>
  <c r="I33" i="2"/>
  <c r="I32" i="2"/>
  <c r="I31" i="2"/>
  <c r="AM33" i="2" l="1"/>
  <c r="AM34" i="2"/>
  <c r="AM31" i="2"/>
  <c r="AM32" i="2"/>
  <c r="AM35" i="2"/>
  <c r="Y32" i="2"/>
  <c r="AM36" i="2"/>
  <c r="J31" i="2"/>
  <c r="Y35" i="2"/>
  <c r="Y36" i="2"/>
  <c r="J34" i="2"/>
  <c r="Y31" i="2"/>
  <c r="Y34" i="2"/>
  <c r="Y33" i="2"/>
  <c r="J32" i="2"/>
  <c r="J36" i="2"/>
  <c r="J35" i="2"/>
  <c r="J33" i="2"/>
  <c r="Z48" i="2" l="1"/>
  <c r="Z56" i="2"/>
  <c r="Z52" i="2"/>
  <c r="Z60" i="2"/>
  <c r="Z44" i="2"/>
  <c r="K48" i="2"/>
  <c r="M48" i="2" s="1"/>
  <c r="K56" i="2"/>
  <c r="M56" i="2" s="1"/>
  <c r="K52" i="2"/>
  <c r="M52" i="2" s="1"/>
  <c r="K60" i="2"/>
  <c r="M60" i="2" s="1"/>
  <c r="K44" i="2"/>
  <c r="M44" i="2" s="1"/>
  <c r="AN56" i="2"/>
  <c r="AP56" i="2" s="1"/>
  <c r="AN48" i="2"/>
  <c r="AP48" i="2" s="1"/>
  <c r="AN52" i="2"/>
  <c r="AN60" i="2"/>
  <c r="AN44" i="2"/>
  <c r="AP60" i="2"/>
  <c r="AP52" i="2"/>
  <c r="AP44" i="2"/>
  <c r="AB60" i="2"/>
  <c r="AB44" i="2"/>
  <c r="AB56" i="2"/>
  <c r="AB52" i="2"/>
  <c r="AB48" i="2"/>
  <c r="J22" i="2"/>
  <c r="AM22" i="2" l="1"/>
  <c r="J23" i="2"/>
  <c r="Y23" i="2"/>
  <c r="J24" i="2"/>
  <c r="Y24" i="2"/>
  <c r="K22" i="2" l="1"/>
  <c r="Z24" i="2"/>
  <c r="Z23" i="2"/>
  <c r="Z27" i="2"/>
  <c r="Z22" i="2"/>
  <c r="Z26" i="2"/>
  <c r="Z25" i="2"/>
  <c r="AN27" i="2"/>
  <c r="AN23" i="2"/>
  <c r="AN24" i="2"/>
  <c r="AN22" i="2"/>
  <c r="AN25" i="2"/>
  <c r="AN26" i="2"/>
  <c r="K27" i="2"/>
  <c r="K23" i="2"/>
  <c r="K25" i="2"/>
  <c r="K26" i="2"/>
  <c r="K24" i="2"/>
  <c r="AN47" i="2" l="1"/>
  <c r="AN55" i="2"/>
  <c r="AN51" i="2"/>
  <c r="AN59" i="2"/>
  <c r="AN43" i="2"/>
  <c r="Z47" i="2"/>
  <c r="AA47" i="2" s="1"/>
  <c r="Z55" i="2"/>
  <c r="Z51" i="2"/>
  <c r="AA51" i="2" s="1"/>
  <c r="Z59" i="2"/>
  <c r="Z43" i="2"/>
  <c r="AA43" i="2" s="1"/>
  <c r="AC44" i="2" s="1"/>
  <c r="K47" i="2"/>
  <c r="L47" i="2" s="1"/>
  <c r="K55" i="2"/>
  <c r="L55" i="2" s="1"/>
  <c r="K51" i="2"/>
  <c r="K59" i="2"/>
  <c r="K43" i="2"/>
  <c r="L59" i="2"/>
  <c r="L43" i="2"/>
  <c r="AO59" i="2"/>
  <c r="AO55" i="2"/>
  <c r="AO51" i="2"/>
  <c r="AO43" i="2"/>
  <c r="AQ43" i="2" s="1"/>
  <c r="L10" i="2" s="1"/>
  <c r="AA59" i="2"/>
  <c r="AA55" i="2"/>
  <c r="L51" i="2"/>
  <c r="AO47" i="2"/>
  <c r="N43" i="2" l="1"/>
  <c r="J10" i="2" s="1"/>
  <c r="AQ52" i="2"/>
  <c r="AQ51" i="2"/>
  <c r="L12" i="2" s="1"/>
  <c r="AQ56" i="2"/>
  <c r="AQ55" i="2"/>
  <c r="L13" i="2" s="1"/>
  <c r="AQ44" i="2"/>
  <c r="AQ59" i="2"/>
  <c r="L14" i="2" s="1"/>
  <c r="AQ60" i="2"/>
  <c r="AQ48" i="2"/>
  <c r="AQ47" i="2"/>
  <c r="L11" i="2" s="1"/>
  <c r="AC43" i="2"/>
  <c r="AC60" i="2"/>
  <c r="AC59" i="2"/>
  <c r="AC52" i="2"/>
  <c r="AC51" i="2"/>
  <c r="AC56" i="2"/>
  <c r="AC55" i="2"/>
  <c r="AC48" i="2"/>
  <c r="AC47" i="2"/>
  <c r="N48" i="2"/>
  <c r="N47" i="2"/>
  <c r="J11" i="2" s="1"/>
  <c r="N52" i="2"/>
  <c r="N51" i="2"/>
  <c r="J12" i="2" s="1"/>
  <c r="N56" i="2"/>
  <c r="N55" i="2"/>
  <c r="J13" i="2" s="1"/>
  <c r="N60" i="2"/>
  <c r="N59" i="2"/>
  <c r="J14" i="2" s="1"/>
  <c r="N44" i="2"/>
  <c r="M10" i="2" l="1"/>
  <c r="M14" i="2"/>
  <c r="M11" i="2"/>
  <c r="M12" i="2"/>
  <c r="M13" i="2"/>
</calcChain>
</file>

<file path=xl/sharedStrings.xml><?xml version="1.0" encoding="utf-8"?>
<sst xmlns="http://schemas.openxmlformats.org/spreadsheetml/2006/main" count="196" uniqueCount="67">
  <si>
    <t>NAMŲ ŪKIUOSE DEGINAMO KURO RŪŠIES REGULIAVIMO POVEIKIO VERTINIMO SKAIČIUOKLĖ</t>
  </si>
  <si>
    <t>Teisėkūros iniciatyvos parametrai</t>
  </si>
  <si>
    <t xml:space="preserve">Variantas 1 </t>
  </si>
  <si>
    <t>Variantas 2</t>
  </si>
  <si>
    <t>Variantas 3</t>
  </si>
  <si>
    <t>Suma</t>
  </si>
  <si>
    <t>LAIKO PARAMETRAI</t>
  </si>
  <si>
    <t>TI taikymo laikotarpis, m</t>
  </si>
  <si>
    <t>-</t>
  </si>
  <si>
    <t>REGULIUOJAMO VEIKLOS RODIKLIO PARAMETRAI</t>
  </si>
  <si>
    <t>Bazinė kuro rūšis</t>
  </si>
  <si>
    <t>Akmens anglis</t>
  </si>
  <si>
    <t>Durpės</t>
  </si>
  <si>
    <t>Projektinė kuro rūšis</t>
  </si>
  <si>
    <t>Mediena</t>
  </si>
  <si>
    <t>OBJEKTO PARAMETRAI</t>
  </si>
  <si>
    <t>*Kuro kiekio pokytis, TJ</t>
  </si>
  <si>
    <t>REZULTATAI</t>
  </si>
  <si>
    <t>NOx kiekio pokytis, kt</t>
  </si>
  <si>
    <t>NMLOJ kiekio pokytis, kt</t>
  </si>
  <si>
    <t>KD2.5 kiekio pokytis, kt</t>
  </si>
  <si>
    <t>SO2 kiekio pokytis, kt</t>
  </si>
  <si>
    <t>NH3 kiekio pokytis, kt</t>
  </si>
  <si>
    <t>Skaičiavimai:</t>
  </si>
  <si>
    <t>Variantas 1</t>
  </si>
  <si>
    <t>helper</t>
  </si>
  <si>
    <t>Gazoliai</t>
  </si>
  <si>
    <t>Suskystintos naftos dujos</t>
  </si>
  <si>
    <t>Gamtinės dujos</t>
  </si>
  <si>
    <t>Dropdown:</t>
  </si>
  <si>
    <t>NOx kt/TJ</t>
  </si>
  <si>
    <t>B - Skaičiavimas</t>
  </si>
  <si>
    <t>P - Skaičiavimas</t>
  </si>
  <si>
    <t>Skirtumas</t>
  </si>
  <si>
    <t>Kuras</t>
  </si>
  <si>
    <t>kt</t>
  </si>
  <si>
    <t>NMLOJ kt/TJ</t>
  </si>
  <si>
    <t>KD2.5 kt/TJ</t>
  </si>
  <si>
    <t>SOx kt/TJ</t>
  </si>
  <si>
    <t>NH3 kt/TJ</t>
  </si>
  <si>
    <t>TI - teisėkūros iniciatyva</t>
  </si>
  <si>
    <t>m - metai</t>
  </si>
  <si>
    <t>TJ - teradžaulis</t>
  </si>
  <si>
    <t>kt - kilotona</t>
  </si>
  <si>
    <t>Kuro rūšis, vienetai</t>
  </si>
  <si>
    <t>TJ</t>
  </si>
  <si>
    <t>Koksinės (bituminės) akmens anglys, tona</t>
  </si>
  <si>
    <t>Kitos bituminės akmens anglys, tona</t>
  </si>
  <si>
    <t>Subbituminės akmens anglys, tona</t>
  </si>
  <si>
    <t>Durpės kurui, tona</t>
  </si>
  <si>
    <t>Durpių briketai, tona</t>
  </si>
  <si>
    <t>Durpių granulės, tona</t>
  </si>
  <si>
    <t>Malkos ir kurui skirtos medienos atliekos, kubinis metras</t>
  </si>
  <si>
    <t>Suskystintos naftos dujos, tona</t>
  </si>
  <si>
    <t>Kūrenimui skirti ir kiti gazoliai (su biodegalais), tona</t>
  </si>
  <si>
    <t>Gamtinės dujos, MWh</t>
  </si>
  <si>
    <t>TJ - lyginamasis žemutinis kuro (energijos) šilumingumas - šilumos kiekis, kuris išsiskiria visiškai sudeginus tam tikro kuro vienetinį kiekį.</t>
  </si>
  <si>
    <t>Atnaujinimo data</t>
  </si>
  <si>
    <t>Administratorius</t>
  </si>
  <si>
    <t>Pastabos</t>
  </si>
  <si>
    <t>2024.03.01</t>
  </si>
  <si>
    <t>AAA Aplinkos būklės analitikos centras</t>
  </si>
  <si>
    <t>Pirmos versijos viešinimas</t>
  </si>
  <si>
    <t>* nuolat naujinama</t>
  </si>
  <si>
    <t>Versijos viešinimas</t>
  </si>
  <si>
    <t>*Šilumingumo ekvivalentai (Valstybės duomenų agentūra, 2023 m.)</t>
  </si>
  <si>
    <t>2025.12.19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</si>
</sst>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30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1"/>
      <color theme="2" tint="-0.499984740745262"/>
      <name val="Calibri"/>
      <family val="2"/>
      <charset val="186"/>
      <scheme val="minor"/>
    </font>
    <font>
      <b/>
      <sz val="10"/>
      <color rgb="FF44996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808080"/>
      <name val="Calibri"/>
      <family val="2"/>
      <charset val="186"/>
      <scheme val="minor"/>
    </font>
    <font>
      <sz val="14"/>
      <color indexed="55"/>
      <name val="Calibri"/>
      <family val="2"/>
      <charset val="186"/>
      <scheme val="minor"/>
    </font>
    <font>
      <sz val="10"/>
      <color indexed="55"/>
      <name val="Calibri"/>
      <family val="2"/>
      <charset val="186"/>
      <scheme val="minor"/>
    </font>
    <font>
      <b/>
      <sz val="14"/>
      <color rgb="FF0F503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color theme="3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1"/>
      <color rgb="FF0F5031"/>
      <name val="YAFcfhdOoGk 0"/>
    </font>
    <font>
      <sz val="14"/>
      <color rgb="FFA5D8B7"/>
      <name val="Calibri"/>
      <family val="2"/>
      <charset val="186"/>
      <scheme val="minor"/>
    </font>
    <font>
      <b/>
      <sz val="14"/>
      <color rgb="FF0DA378"/>
      <name val="Calibri"/>
      <family val="2"/>
      <charset val="186"/>
      <scheme val="minor"/>
    </font>
    <font>
      <sz val="9"/>
      <color rgb="FF808080"/>
      <name val="Palemonas"/>
    </font>
    <font>
      <sz val="9"/>
      <color rgb="FF8FCEA5"/>
      <name val="Palemon"/>
    </font>
    <font>
      <i/>
      <sz val="10"/>
      <color theme="9" tint="-0.249977111117893"/>
      <name val="Palemon"/>
    </font>
    <font>
      <sz val="11"/>
      <color rgb="FF8FCEA5"/>
      <name val="Calibri"/>
      <family val="2"/>
      <charset val="186"/>
      <scheme val="minor"/>
    </font>
    <font>
      <i/>
      <sz val="10"/>
      <color theme="1" tint="-0.249977111117893"/>
      <name val="Palemon"/>
    </font>
    <font>
      <sz val="11"/>
      <color theme="9" tint="-0.749992370372631"/>
      <name val="Calibri"/>
      <family val="2"/>
      <charset val="186"/>
      <scheme val="minor"/>
    </font>
    <font>
      <sz val="11"/>
      <color rgb="FFFFFFFF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6" tint="-0.749992370372631"/>
      <name val="Calibri"/>
      <family val="2"/>
      <scheme val="minor"/>
    </font>
    <font>
      <sz val="11"/>
      <color theme="6" tint="-0.749992370372631"/>
      <name val="Calibri"/>
      <family val="2"/>
      <scheme val="minor"/>
    </font>
    <font>
      <sz val="11"/>
      <color theme="6" tint="-0.749992370372631"/>
      <name val="Calibri"/>
      <family val="2"/>
      <charset val="186"/>
      <scheme val="minor"/>
    </font>
    <font>
      <b/>
      <sz val="11"/>
      <color theme="6" tint="-0.749992370372631"/>
      <name val="Calibri"/>
      <family val="2"/>
      <charset val="186"/>
      <scheme val="minor"/>
    </font>
    <font>
      <sz val="10"/>
      <color theme="6" tint="-0.74999237037263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4FAF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1" tint="0.59999389629810485"/>
        <bgColor indexed="64"/>
      </patternFill>
    </fill>
  </fills>
  <borders count="76">
    <border>
      <left/>
      <right/>
      <top/>
      <bottom/>
      <diagonal/>
    </border>
    <border>
      <left style="dashed">
        <color rgb="FFCBC8C7"/>
      </left>
      <right style="dashed">
        <color rgb="FFCBC8C7"/>
      </right>
      <top style="dashed">
        <color rgb="FFCBC8C7"/>
      </top>
      <bottom style="dashed">
        <color rgb="FFCBC8C7"/>
      </bottom>
      <diagonal/>
    </border>
    <border>
      <left/>
      <right style="dashed">
        <color rgb="FFCBC8C7"/>
      </right>
      <top style="dashed">
        <color rgb="FFCBC8C7"/>
      </top>
      <bottom style="dashed">
        <color rgb="FFCBC8C7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8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CBC8C7"/>
      </left>
      <right style="dashed">
        <color rgb="FFCBC8C7"/>
      </right>
      <top style="dashed">
        <color rgb="FFCBC8C7"/>
      </top>
      <bottom style="dashed">
        <color rgb="FFCBC8C7"/>
      </bottom>
      <diagonal/>
    </border>
    <border>
      <left style="thin">
        <color indexed="64"/>
      </left>
      <right/>
      <top/>
      <bottom/>
      <diagonal/>
    </border>
    <border>
      <left style="thin">
        <color rgb="FFCBC8C7"/>
      </left>
      <right style="thin">
        <color rgb="FFCBC8C7"/>
      </right>
      <top style="dashed">
        <color rgb="FFCBC8C7"/>
      </top>
      <bottom/>
      <diagonal/>
    </border>
    <border>
      <left/>
      <right/>
      <top/>
      <bottom style="medium">
        <color theme="8" tint="-0.249977111117893"/>
      </bottom>
      <diagonal/>
    </border>
    <border>
      <left style="dashed">
        <color rgb="FFCBC8C7"/>
      </left>
      <right/>
      <top/>
      <bottom style="medium">
        <color theme="8" tint="-0.249977111117893"/>
      </bottom>
      <diagonal/>
    </border>
    <border>
      <left style="dashed">
        <color rgb="FFCBC8C7"/>
      </left>
      <right/>
      <top style="double">
        <color theme="8" tint="-0.249977111117893"/>
      </top>
      <bottom style="dashed">
        <color rgb="FFCBC8C7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rgb="FFCBC8C7"/>
      </left>
      <right style="dashed">
        <color rgb="FFCBC8C7"/>
      </right>
      <top style="double">
        <color theme="8" tint="-0.249977111117893"/>
      </top>
      <bottom style="dashed">
        <color rgb="FFCBC8C7"/>
      </bottom>
      <diagonal/>
    </border>
    <border>
      <left style="thin">
        <color indexed="64"/>
      </left>
      <right style="thin">
        <color indexed="64"/>
      </right>
      <top style="double">
        <color theme="8" tint="-0.249977111117893"/>
      </top>
      <bottom style="thin">
        <color rgb="FFCBC8C7"/>
      </bottom>
      <diagonal/>
    </border>
    <border>
      <left style="dashed">
        <color rgb="FFCBC8C7"/>
      </left>
      <right style="thin">
        <color indexed="64"/>
      </right>
      <top style="double">
        <color theme="8" tint="-0.249977111117893"/>
      </top>
      <bottom style="thin">
        <color rgb="FFCBC8C7"/>
      </bottom>
      <diagonal/>
    </border>
    <border>
      <left style="dashed">
        <color rgb="FFCBC8C7"/>
      </left>
      <right/>
      <top style="double">
        <color theme="8" tint="-0.249977111117893"/>
      </top>
      <bottom style="double">
        <color theme="8" tint="-0.249977111117893"/>
      </bottom>
      <diagonal/>
    </border>
    <border>
      <left style="thin">
        <color rgb="FFCBC8C7"/>
      </left>
      <right style="dashed">
        <color rgb="FFCBC8C7"/>
      </right>
      <top style="double">
        <color theme="8" tint="-0.249977111117893"/>
      </top>
      <bottom style="double">
        <color theme="8" tint="-0.249977111117893"/>
      </bottom>
      <diagonal/>
    </border>
    <border>
      <left style="thin">
        <color indexed="64"/>
      </left>
      <right style="dashed">
        <color rgb="FFCBC8C7"/>
      </right>
      <top/>
      <bottom/>
      <diagonal/>
    </border>
    <border>
      <left/>
      <right/>
      <top/>
      <bottom style="double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CBC8C7"/>
      </right>
      <top/>
      <bottom style="medium">
        <color theme="8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dashed">
        <color rgb="FFCBC8C7"/>
      </left>
      <right/>
      <top/>
      <bottom/>
      <diagonal/>
    </border>
    <border>
      <left/>
      <right/>
      <top style="medium">
        <color theme="8" tint="-0.249977111117893"/>
      </top>
      <bottom/>
      <diagonal/>
    </border>
    <border>
      <left style="thin">
        <color rgb="FFCBC8C7"/>
      </left>
      <right style="thin">
        <color rgb="FFCBC8C7"/>
      </right>
      <top/>
      <bottom/>
      <diagonal/>
    </border>
    <border>
      <left/>
      <right style="thin">
        <color rgb="FFCBC8C7"/>
      </right>
      <top/>
      <bottom/>
      <diagonal/>
    </border>
    <border>
      <left style="dashed">
        <color rgb="FFCBC8C7"/>
      </left>
      <right/>
      <top style="medium">
        <color theme="8" tint="-0.249977111117893"/>
      </top>
      <bottom/>
      <diagonal/>
    </border>
    <border>
      <left/>
      <right style="thin">
        <color rgb="FFCBC8C7"/>
      </right>
      <top style="medium">
        <color theme="8" tint="-0.249977111117893"/>
      </top>
      <bottom/>
      <diagonal/>
    </border>
    <border>
      <left style="dashed">
        <color rgb="FFCBC8C7"/>
      </left>
      <right style="dashed">
        <color rgb="FFCBC8C7"/>
      </right>
      <top/>
      <bottom style="dashed">
        <color rgb="FFCBC8C7"/>
      </bottom>
      <diagonal/>
    </border>
    <border>
      <left style="dashed">
        <color rgb="FFCBC8C7"/>
      </left>
      <right/>
      <top style="thin">
        <color rgb="FFCBC8C7"/>
      </top>
      <bottom/>
      <diagonal/>
    </border>
    <border>
      <left/>
      <right/>
      <top style="thin">
        <color rgb="FFCBC8C7"/>
      </top>
      <bottom/>
      <diagonal/>
    </border>
    <border>
      <left style="dashed">
        <color rgb="FFCBC8C7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BC8C7"/>
      </right>
      <top/>
      <bottom style="thin">
        <color rgb="FFC0C0C0"/>
      </bottom>
      <diagonal/>
    </border>
    <border>
      <left style="thin">
        <color rgb="FFCBC8C7"/>
      </left>
      <right style="thin">
        <color rgb="FFCBC8C7"/>
      </right>
      <top style="thin">
        <color rgb="FFCBC8C7"/>
      </top>
      <bottom style="medium">
        <color rgb="FF00B0F0"/>
      </bottom>
      <diagonal/>
    </border>
    <border>
      <left style="thin">
        <color rgb="FFCBC8C7"/>
      </left>
      <right style="dashed">
        <color rgb="FFCBC8C7"/>
      </right>
      <top style="dashed">
        <color rgb="FFCBC8C7"/>
      </top>
      <bottom style="medium">
        <color rgb="FF00B0F0"/>
      </bottom>
      <diagonal/>
    </border>
    <border>
      <left style="dashed">
        <color rgb="FFCBC8C7"/>
      </left>
      <right style="dashed">
        <color rgb="FFCBC8C7"/>
      </right>
      <top style="dashed">
        <color rgb="FFCBC8C7"/>
      </top>
      <bottom style="medium">
        <color rgb="FF00B0F0"/>
      </bottom>
      <diagonal/>
    </border>
    <border>
      <left style="thin">
        <color rgb="FFC0C0C0"/>
      </left>
      <right style="thin">
        <color rgb="FFCBC8C7"/>
      </right>
      <top style="double">
        <color theme="8" tint="-0.249977111117893"/>
      </top>
      <bottom style="thin">
        <color rgb="FFCBC8C7"/>
      </bottom>
      <diagonal/>
    </border>
    <border>
      <left style="thin">
        <color indexed="64"/>
      </left>
      <right/>
      <top style="double">
        <color theme="8" tint="-0.249977111117893"/>
      </top>
      <bottom style="thin">
        <color rgb="FFCBC8C7"/>
      </bottom>
      <diagonal/>
    </border>
    <border>
      <left style="thin">
        <color rgb="FFC0C0C0"/>
      </left>
      <right style="thin">
        <color rgb="FFCBC8C7"/>
      </right>
      <top style="thin">
        <color rgb="FFCBC8C7"/>
      </top>
      <bottom style="dashed">
        <color rgb="FFCBC8C7"/>
      </bottom>
      <diagonal/>
    </border>
    <border>
      <left/>
      <right style="dashed">
        <color rgb="FFCBC8C7"/>
      </right>
      <top/>
      <bottom style="dashed">
        <color rgb="FFCBC8C7"/>
      </bottom>
      <diagonal/>
    </border>
    <border>
      <left style="thin">
        <color rgb="FFCBC8C7"/>
      </left>
      <right style="thin">
        <color rgb="FFCBC8C7"/>
      </right>
      <top/>
      <bottom style="dashed">
        <color rgb="FFC0C0C0"/>
      </bottom>
      <diagonal/>
    </border>
    <border>
      <left/>
      <right style="dashed">
        <color rgb="FFC0C0C0"/>
      </right>
      <top style="medium">
        <color rgb="FF00B0F0"/>
      </top>
      <bottom style="dashed">
        <color rgb="FFCBC8C7"/>
      </bottom>
      <diagonal/>
    </border>
    <border>
      <left/>
      <right style="dashed">
        <color rgb="FFC0C0C0"/>
      </right>
      <top style="dashed">
        <color rgb="FFCBC8C7"/>
      </top>
      <bottom style="dashed">
        <color rgb="FFCBC8C7"/>
      </bottom>
      <diagonal/>
    </border>
    <border>
      <left style="thin">
        <color rgb="FFCBC8C7"/>
      </left>
      <right style="dashed">
        <color rgb="FFC0C0C0"/>
      </right>
      <top style="medium">
        <color rgb="FF00B0F0"/>
      </top>
      <bottom style="dashed">
        <color rgb="FFCBC8C7"/>
      </bottom>
      <diagonal/>
    </border>
    <border>
      <left style="thin">
        <color rgb="FFCBC8C7"/>
      </left>
      <right style="dashed">
        <color rgb="FFC0C0C0"/>
      </right>
      <top style="dashed">
        <color rgb="FFCBC8C7"/>
      </top>
      <bottom style="dashed">
        <color rgb="FFCBC8C7"/>
      </bottom>
      <diagonal/>
    </border>
    <border>
      <left style="dashed">
        <color rgb="FFC0C0C0"/>
      </left>
      <right/>
      <top style="medium">
        <color theme="9" tint="-0.249977111117893"/>
      </top>
      <bottom style="double">
        <color theme="8" tint="-0.249977111117893"/>
      </bottom>
      <diagonal/>
    </border>
    <border>
      <left style="dashed">
        <color rgb="FFC0C0C0"/>
      </left>
      <right/>
      <top style="double">
        <color theme="8" tint="-0.249977111117893"/>
      </top>
      <bottom style="dashed">
        <color rgb="FFC0C0C0"/>
      </bottom>
      <diagonal/>
    </border>
    <border>
      <left style="dashed">
        <color rgb="FFC0C0C0"/>
      </left>
      <right/>
      <top style="dashed">
        <color rgb="FFC0C0C0"/>
      </top>
      <bottom style="medium">
        <color rgb="FF00B0F0"/>
      </bottom>
      <diagonal/>
    </border>
    <border>
      <left/>
      <right/>
      <top style="double">
        <color theme="8" tint="-0.249977111117893"/>
      </top>
      <bottom style="dashed">
        <color rgb="FFC0C0C0"/>
      </bottom>
      <diagonal/>
    </border>
    <border>
      <left/>
      <right style="dashed">
        <color rgb="FFC0C0C0"/>
      </right>
      <top style="double">
        <color theme="8" tint="-0.249977111117893"/>
      </top>
      <bottom style="dashed">
        <color rgb="FFC0C0C0"/>
      </bottom>
      <diagonal/>
    </border>
    <border>
      <left/>
      <right/>
      <top style="medium">
        <color theme="9" tint="-0.249977111117893"/>
      </top>
      <bottom style="double">
        <color theme="8" tint="-0.249977111117893"/>
      </bottom>
      <diagonal/>
    </border>
    <border>
      <left/>
      <right style="dashed">
        <color rgb="FFC0C0C0"/>
      </right>
      <top style="medium">
        <color theme="9" tint="-0.249977111117893"/>
      </top>
      <bottom style="double">
        <color theme="8" tint="-0.249977111117893"/>
      </bottom>
      <diagonal/>
    </border>
    <border>
      <left style="dashed">
        <color rgb="FFC0C0C0"/>
      </left>
      <right/>
      <top style="dashed">
        <color rgb="FFC0C0C0"/>
      </top>
      <bottom style="dashed">
        <color rgb="FFC0C0C0"/>
      </bottom>
      <diagonal/>
    </border>
    <border>
      <left/>
      <right/>
      <top style="dashed">
        <color rgb="FFC0C0C0"/>
      </top>
      <bottom style="dashed">
        <color rgb="FFC0C0C0"/>
      </bottom>
      <diagonal/>
    </border>
    <border>
      <left/>
      <right style="dashed">
        <color rgb="FFC0C0C0"/>
      </right>
      <top style="dashed">
        <color rgb="FFC0C0C0"/>
      </top>
      <bottom style="dashed">
        <color rgb="FFC0C0C0"/>
      </bottom>
      <diagonal/>
    </border>
    <border>
      <left/>
      <right/>
      <top style="dashed">
        <color rgb="FFC0C0C0"/>
      </top>
      <bottom style="medium">
        <color rgb="FF00B0F0"/>
      </bottom>
      <diagonal/>
    </border>
    <border>
      <left/>
      <right style="dashed">
        <color rgb="FFC0C0C0"/>
      </right>
      <top style="dashed">
        <color rgb="FFC0C0C0"/>
      </top>
      <bottom style="medium">
        <color rgb="FF00B0F0"/>
      </bottom>
      <diagonal/>
    </border>
    <border>
      <left style="dashed">
        <color rgb="FFC0C0C0"/>
      </left>
      <right style="dashed">
        <color rgb="FFC0C0C0"/>
      </right>
      <top/>
      <bottom/>
      <diagonal/>
    </border>
    <border>
      <left/>
      <right style="dashed">
        <color rgb="FFC0C0C0"/>
      </right>
      <top style="dashed">
        <color rgb="FFC0C0C0"/>
      </top>
      <bottom style="medium">
        <color theme="9" tint="-0.249977111117893"/>
      </bottom>
      <diagonal/>
    </border>
    <border>
      <left style="dashed">
        <color rgb="FFC0C0C0"/>
      </left>
      <right style="dashed">
        <color rgb="FFC0C0C0"/>
      </right>
      <top style="medium">
        <color theme="9" tint="-0.249977111117893"/>
      </top>
      <bottom style="double">
        <color theme="8" tint="-0.249977111117893"/>
      </bottom>
      <diagonal/>
    </border>
    <border>
      <left/>
      <right/>
      <top style="double">
        <color theme="8" tint="-0.249977111117893"/>
      </top>
      <bottom style="double">
        <color theme="8" tint="-0.249977111117893"/>
      </bottom>
      <diagonal/>
    </border>
    <border>
      <left/>
      <right style="thin">
        <color rgb="FFCBC8C7"/>
      </right>
      <top style="double">
        <color theme="8" tint="-0.249977111117893"/>
      </top>
      <bottom style="double">
        <color theme="8" tint="-0.249977111117893"/>
      </bottom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B2B2B2"/>
      </bottom>
      <diagonal/>
    </border>
    <border>
      <left/>
      <right style="thin">
        <color rgb="FFFFFFFF"/>
      </right>
      <top/>
      <bottom style="thin">
        <color rgb="FFB2B2B2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2" borderId="0" xfId="0" quotePrefix="1" applyFon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20" xfId="0" applyFill="1" applyBorder="1"/>
    <xf numFmtId="0" fontId="0" fillId="2" borderId="1" xfId="0" applyFill="1" applyBorder="1"/>
    <xf numFmtId="0" fontId="4" fillId="4" borderId="7" xfId="0" applyFont="1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0" xfId="0" applyFill="1"/>
    <xf numFmtId="0" fontId="4" fillId="4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6" fillId="2" borderId="0" xfId="0" applyFont="1" applyFill="1"/>
    <xf numFmtId="0" fontId="0" fillId="3" borderId="31" xfId="0" applyFill="1" applyBorder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/>
    <xf numFmtId="0" fontId="16" fillId="2" borderId="0" xfId="0" applyFont="1" applyFill="1"/>
    <xf numFmtId="0" fontId="5" fillId="2" borderId="0" xfId="0" applyFont="1" applyFill="1"/>
    <xf numFmtId="0" fontId="6" fillId="5" borderId="0" xfId="0" applyFont="1" applyFill="1"/>
    <xf numFmtId="0" fontId="17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17" fillId="7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6" fillId="7" borderId="0" xfId="0" applyFont="1" applyFill="1"/>
    <xf numFmtId="0" fontId="20" fillId="7" borderId="0" xfId="0" applyFont="1" applyFill="1"/>
    <xf numFmtId="0" fontId="20" fillId="5" borderId="0" xfId="0" applyFont="1" applyFill="1"/>
    <xf numFmtId="0" fontId="21" fillId="7" borderId="0" xfId="0" applyFont="1" applyFill="1" applyAlignment="1">
      <alignment horizontal="center" vertical="center"/>
    </xf>
    <xf numFmtId="0" fontId="22" fillId="7" borderId="0" xfId="0" applyFont="1" applyFill="1"/>
    <xf numFmtId="0" fontId="23" fillId="7" borderId="0" xfId="0" applyFont="1" applyFill="1"/>
    <xf numFmtId="0" fontId="1" fillId="2" borderId="0" xfId="0" quotePrefix="1" applyFont="1" applyFill="1" applyAlignment="1">
      <alignment horizontal="left"/>
    </xf>
    <xf numFmtId="0" fontId="24" fillId="2" borderId="0" xfId="0" applyFont="1" applyFill="1"/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/>
    <xf numFmtId="164" fontId="1" fillId="2" borderId="0" xfId="0" applyNumberFormat="1" applyFont="1" applyFill="1"/>
    <xf numFmtId="0" fontId="0" fillId="3" borderId="32" xfId="0" applyFill="1" applyBorder="1"/>
    <xf numFmtId="164" fontId="0" fillId="2" borderId="0" xfId="0" applyNumberFormat="1" applyFill="1"/>
    <xf numFmtId="164" fontId="2" fillId="2" borderId="0" xfId="0" applyNumberFormat="1" applyFont="1" applyFill="1"/>
    <xf numFmtId="0" fontId="1" fillId="3" borderId="0" xfId="0" applyFont="1" applyFill="1"/>
    <xf numFmtId="165" fontId="1" fillId="3" borderId="0" xfId="0" applyNumberFormat="1" applyFont="1" applyFill="1"/>
    <xf numFmtId="164" fontId="0" fillId="3" borderId="0" xfId="0" applyNumberFormat="1" applyFill="1"/>
    <xf numFmtId="164" fontId="1" fillId="3" borderId="0" xfId="0" applyNumberFormat="1" applyFont="1" applyFill="1"/>
    <xf numFmtId="0" fontId="25" fillId="3" borderId="26" xfId="0" applyFont="1" applyFill="1" applyBorder="1" applyAlignment="1">
      <alignment horizontal="center"/>
    </xf>
    <xf numFmtId="0" fontId="26" fillId="3" borderId="26" xfId="0" applyFont="1" applyFill="1" applyBorder="1" applyAlignment="1">
      <alignment horizontal="center" wrapText="1"/>
    </xf>
    <xf numFmtId="0" fontId="26" fillId="3" borderId="27" xfId="0" applyFont="1" applyFill="1" applyBorder="1" applyAlignment="1">
      <alignment wrapText="1"/>
    </xf>
    <xf numFmtId="0" fontId="26" fillId="4" borderId="26" xfId="0" applyFont="1" applyFill="1" applyBorder="1" applyAlignment="1">
      <alignment horizontal="center"/>
    </xf>
    <xf numFmtId="0" fontId="26" fillId="4" borderId="28" xfId="0" applyFont="1" applyFill="1" applyBorder="1" applyAlignment="1">
      <alignment horizontal="center"/>
    </xf>
    <xf numFmtId="0" fontId="26" fillId="4" borderId="29" xfId="0" applyFont="1" applyFill="1" applyBorder="1" applyAlignment="1">
      <alignment horizontal="left"/>
    </xf>
    <xf numFmtId="0" fontId="26" fillId="3" borderId="26" xfId="0" applyFont="1" applyFill="1" applyBorder="1"/>
    <xf numFmtId="0" fontId="26" fillId="3" borderId="30" xfId="0" applyFont="1" applyFill="1" applyBorder="1"/>
    <xf numFmtId="0" fontId="27" fillId="2" borderId="0" xfId="0" applyFont="1" applyFill="1"/>
    <xf numFmtId="0" fontId="28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left" vertical="center"/>
    </xf>
    <xf numFmtId="0" fontId="27" fillId="8" borderId="1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7" fillId="0" borderId="13" xfId="0" quotePrefix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/>
    </xf>
    <xf numFmtId="0" fontId="27" fillId="6" borderId="8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27" fillId="8" borderId="45" xfId="0" applyFont="1" applyFill="1" applyBorder="1" applyAlignment="1">
      <alignment horizontal="center" vertical="center" wrapText="1"/>
    </xf>
    <xf numFmtId="0" fontId="27" fillId="8" borderId="46" xfId="0" applyFont="1" applyFill="1" applyBorder="1" applyAlignment="1">
      <alignment horizontal="center" vertical="center" wrapText="1"/>
    </xf>
    <xf numFmtId="0" fontId="27" fillId="0" borderId="46" xfId="0" quotePrefix="1" applyFont="1" applyBorder="1" applyAlignment="1">
      <alignment horizontal="center" vertical="center" wrapText="1"/>
    </xf>
    <xf numFmtId="0" fontId="28" fillId="0" borderId="51" xfId="0" applyFont="1" applyBorder="1" applyAlignment="1">
      <alignment vertical="center" wrapText="1"/>
    </xf>
    <xf numFmtId="164" fontId="27" fillId="0" borderId="54" xfId="0" applyNumberFormat="1" applyFont="1" applyBorder="1" applyAlignment="1">
      <alignment horizontal="center" vertical="center" wrapText="1"/>
    </xf>
    <xf numFmtId="164" fontId="27" fillId="0" borderId="52" xfId="0" applyNumberFormat="1" applyFont="1" applyBorder="1" applyAlignment="1">
      <alignment horizontal="center" vertical="center" wrapText="1"/>
    </xf>
    <xf numFmtId="164" fontId="27" fillId="0" borderId="50" xfId="0" applyNumberFormat="1" applyFont="1" applyBorder="1" applyAlignment="1">
      <alignment horizontal="center" vertical="center" wrapText="1"/>
    </xf>
    <xf numFmtId="164" fontId="28" fillId="0" borderId="38" xfId="0" applyNumberFormat="1" applyFont="1" applyBorder="1" applyAlignment="1">
      <alignment horizontal="center" vertical="center" wrapText="1"/>
    </xf>
    <xf numFmtId="164" fontId="27" fillId="0" borderId="55" xfId="0" applyNumberFormat="1" applyFont="1" applyBorder="1" applyAlignment="1">
      <alignment horizontal="center" vertical="center" wrapText="1"/>
    </xf>
    <xf numFmtId="164" fontId="27" fillId="0" borderId="53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0" fontId="28" fillId="0" borderId="34" xfId="0" applyFont="1" applyBorder="1" applyAlignment="1">
      <alignment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164" fontId="27" fillId="0" borderId="38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Alignment="1">
      <alignment vertical="top"/>
    </xf>
    <xf numFmtId="0" fontId="28" fillId="2" borderId="70" xfId="0" applyFont="1" applyFill="1" applyBorder="1" applyAlignment="1">
      <alignment horizontal="center"/>
    </xf>
    <xf numFmtId="165" fontId="27" fillId="2" borderId="68" xfId="0" applyNumberFormat="1" applyFont="1" applyFill="1" applyBorder="1" applyAlignment="1">
      <alignment horizontal="center" vertical="center"/>
    </xf>
    <xf numFmtId="165" fontId="27" fillId="2" borderId="65" xfId="0" applyNumberFormat="1" applyFont="1" applyFill="1" applyBorder="1" applyAlignment="1">
      <alignment horizontal="center"/>
    </xf>
    <xf numFmtId="165" fontId="27" fillId="2" borderId="69" xfId="0" applyNumberFormat="1" applyFont="1" applyFill="1" applyBorder="1" applyAlignment="1">
      <alignment horizontal="center"/>
    </xf>
    <xf numFmtId="0" fontId="27" fillId="3" borderId="26" xfId="0" applyFont="1" applyFill="1" applyBorder="1" applyAlignment="1">
      <alignment horizontal="center" wrapText="1"/>
    </xf>
    <xf numFmtId="0" fontId="29" fillId="2" borderId="0" xfId="0" applyFont="1" applyFill="1"/>
    <xf numFmtId="0" fontId="7" fillId="2" borderId="0" xfId="0" applyFont="1" applyFill="1" applyAlignment="1">
      <alignment horizontal="right" vertical="top" wrapText="1" indent="5"/>
    </xf>
    <xf numFmtId="0" fontId="8" fillId="2" borderId="0" xfId="0" applyFont="1" applyFill="1" applyAlignment="1">
      <alignment horizontal="right" vertical="top" indent="5"/>
    </xf>
    <xf numFmtId="0" fontId="28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7" fillId="2" borderId="57" xfId="0" applyFont="1" applyFill="1" applyBorder="1" applyAlignment="1">
      <alignment horizontal="left"/>
    </xf>
    <xf numFmtId="0" fontId="27" fillId="2" borderId="59" xfId="0" applyFont="1" applyFill="1" applyBorder="1" applyAlignment="1">
      <alignment horizontal="left"/>
    </xf>
    <xf numFmtId="0" fontId="27" fillId="2" borderId="60" xfId="0" applyFont="1" applyFill="1" applyBorder="1" applyAlignment="1">
      <alignment horizontal="left"/>
    </xf>
    <xf numFmtId="0" fontId="28" fillId="2" borderId="56" xfId="0" applyFont="1" applyFill="1" applyBorder="1" applyAlignment="1">
      <alignment horizontal="left"/>
    </xf>
    <xf numFmtId="0" fontId="28" fillId="2" borderId="61" xfId="0" applyFont="1" applyFill="1" applyBorder="1" applyAlignment="1">
      <alignment horizontal="left"/>
    </xf>
    <xf numFmtId="0" fontId="28" fillId="2" borderId="62" xfId="0" applyFont="1" applyFill="1" applyBorder="1" applyAlignment="1">
      <alignment horizontal="left"/>
    </xf>
    <xf numFmtId="0" fontId="27" fillId="2" borderId="63" xfId="0" applyFont="1" applyFill="1" applyBorder="1" applyAlignment="1">
      <alignment horizontal="left"/>
    </xf>
    <xf numFmtId="0" fontId="27" fillId="2" borderId="64" xfId="0" applyFont="1" applyFill="1" applyBorder="1" applyAlignment="1">
      <alignment horizontal="left"/>
    </xf>
    <xf numFmtId="0" fontId="27" fillId="2" borderId="65" xfId="0" applyFont="1" applyFill="1" applyBorder="1" applyAlignment="1">
      <alignment horizontal="left"/>
    </xf>
    <xf numFmtId="0" fontId="27" fillId="2" borderId="58" xfId="0" applyFont="1" applyFill="1" applyBorder="1" applyAlignment="1">
      <alignment horizontal="left"/>
    </xf>
    <xf numFmtId="0" fontId="27" fillId="2" borderId="66" xfId="0" applyFont="1" applyFill="1" applyBorder="1" applyAlignment="1">
      <alignment horizontal="left"/>
    </xf>
    <xf numFmtId="0" fontId="27" fillId="2" borderId="67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</cellXfs>
  <cellStyles count="1">
    <cellStyle name="Įprastas" xfId="0" builtinId="0"/>
  </cellStyles>
  <dxfs count="9">
    <dxf>
      <font>
        <color rgb="FFFFFFFF"/>
      </font>
      <fill>
        <patternFill patternType="solid">
          <bgColor theme="1"/>
        </patternFill>
      </fill>
    </dxf>
    <dxf>
      <font>
        <color rgb="FFFFFFFF"/>
      </font>
      <fill>
        <patternFill patternType="solid">
          <bgColor theme="1"/>
        </patternFill>
      </fill>
    </dxf>
    <dxf>
      <font>
        <color rgb="FFFFFFFF"/>
      </font>
      <fill>
        <patternFill patternType="solid">
          <bgColor theme="1"/>
        </patternFill>
      </fill>
    </dxf>
    <dxf>
      <font>
        <color rgb="FFFFFFFF"/>
      </font>
      <fill>
        <patternFill patternType="solid">
          <bgColor theme="1"/>
        </patternFill>
      </fill>
    </dxf>
    <dxf>
      <font>
        <color rgb="FFFFFFFF"/>
      </font>
      <fill>
        <patternFill patternType="solid">
          <bgColor theme="1"/>
        </patternFill>
      </fill>
    </dxf>
    <dxf>
      <font>
        <color rgb="FFFFFFFF"/>
      </font>
      <fill>
        <patternFill patternType="solid">
          <bgColor theme="1"/>
        </patternFill>
      </fill>
    </dxf>
    <dxf>
      <font>
        <color rgb="FFFFFFFF"/>
      </font>
      <fill>
        <patternFill patternType="solid">
          <bgColor theme="1"/>
        </patternFill>
      </fill>
    </dxf>
    <dxf>
      <font>
        <color rgb="FFFFFFFF"/>
      </font>
      <fill>
        <patternFill patternType="solid">
          <bgColor theme="1"/>
        </patternFill>
      </fill>
    </dxf>
    <dxf>
      <font>
        <color rgb="FFFFFFFF"/>
      </font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FF74C28F"/>
      <color rgb="FFE9F5ED"/>
      <color rgb="FFC0C0C0"/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8514257355904E-2"/>
          <c:y val="3.5993929728100255E-2"/>
          <c:w val="0.67082087028340176"/>
          <c:h val="0.90806743368747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Skaičiuoklė!$I$10</c:f>
              <c:strCache>
                <c:ptCount val="1"/>
                <c:pt idx="0">
                  <c:v>NOx kiekio pokytis, kt</c:v>
                </c:pt>
              </c:strCache>
            </c:strRef>
          </c:tx>
          <c:spPr>
            <a:solidFill>
              <a:srgbClr val="E9F5ED"/>
            </a:solidFill>
            <a:ln>
              <a:noFill/>
            </a:ln>
            <a:effectLst/>
          </c:spPr>
          <c:invertIfNegative val="0"/>
          <c:cat>
            <c:strRef>
              <c:f>Skaičiuoklė!$J$5:$M$5</c:f>
              <c:strCache>
                <c:ptCount val="4"/>
                <c:pt idx="0">
                  <c:v>Variantas 1 </c:v>
                </c:pt>
                <c:pt idx="1">
                  <c:v>Variantas 2</c:v>
                </c:pt>
                <c:pt idx="2">
                  <c:v>Variantas 3</c:v>
                </c:pt>
                <c:pt idx="3">
                  <c:v>Suma</c:v>
                </c:pt>
              </c:strCache>
            </c:strRef>
          </c:cat>
          <c:val>
            <c:numRef>
              <c:f>Skaičiuoklė!$J$10:$M$10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5-492E-A88F-3F75811EC488}"/>
            </c:ext>
          </c:extLst>
        </c:ser>
        <c:ser>
          <c:idx val="1"/>
          <c:order val="1"/>
          <c:tx>
            <c:strRef>
              <c:f>Skaičiuoklė!$I$11</c:f>
              <c:strCache>
                <c:ptCount val="1"/>
                <c:pt idx="0">
                  <c:v>NMLOJ kiekio pokytis, kt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D-4075-B67A-48F8B6F95B74}"/>
              </c:ext>
            </c:extLst>
          </c:dPt>
          <c:cat>
            <c:strRef>
              <c:f>Skaičiuoklė!$J$5:$M$5</c:f>
              <c:strCache>
                <c:ptCount val="4"/>
                <c:pt idx="0">
                  <c:v>Variantas 1 </c:v>
                </c:pt>
                <c:pt idx="1">
                  <c:v>Variantas 2</c:v>
                </c:pt>
                <c:pt idx="2">
                  <c:v>Variantas 3</c:v>
                </c:pt>
                <c:pt idx="3">
                  <c:v>Suma</c:v>
                </c:pt>
              </c:strCache>
            </c:strRef>
          </c:cat>
          <c:val>
            <c:numRef>
              <c:f>Skaičiuoklė!$J$11:$M$11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5A-4289-A724-4A884C999EE6}"/>
            </c:ext>
          </c:extLst>
        </c:ser>
        <c:ser>
          <c:idx val="2"/>
          <c:order val="2"/>
          <c:tx>
            <c:strRef>
              <c:f>Skaičiuoklė!$I$12</c:f>
              <c:strCache>
                <c:ptCount val="1"/>
                <c:pt idx="0">
                  <c:v>KD2.5 kiekio pokytis, kt</c:v>
                </c:pt>
              </c:strCache>
            </c:strRef>
          </c:tx>
          <c:spPr>
            <a:solidFill>
              <a:srgbClr val="A5D8B7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5D8B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D-4075-B67A-48F8B6F95B74}"/>
              </c:ext>
            </c:extLst>
          </c:dPt>
          <c:cat>
            <c:strRef>
              <c:f>Skaičiuoklė!$J$5:$M$5</c:f>
              <c:strCache>
                <c:ptCount val="4"/>
                <c:pt idx="0">
                  <c:v>Variantas 1 </c:v>
                </c:pt>
                <c:pt idx="1">
                  <c:v>Variantas 2</c:v>
                </c:pt>
                <c:pt idx="2">
                  <c:v>Variantas 3</c:v>
                </c:pt>
                <c:pt idx="3">
                  <c:v>Suma</c:v>
                </c:pt>
              </c:strCache>
            </c:strRef>
          </c:cat>
          <c:val>
            <c:numRef>
              <c:f>Skaičiuoklė!$J$12:$M$12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5A-4289-A724-4A884C999EE6}"/>
            </c:ext>
          </c:extLst>
        </c:ser>
        <c:ser>
          <c:idx val="3"/>
          <c:order val="3"/>
          <c:tx>
            <c:strRef>
              <c:f>Skaičiuoklė!$I$13</c:f>
              <c:strCache>
                <c:ptCount val="1"/>
                <c:pt idx="0">
                  <c:v>SO2 kiekio pokytis, kt</c:v>
                </c:pt>
              </c:strCache>
            </c:strRef>
          </c:tx>
          <c:spPr>
            <a:solidFill>
              <a:srgbClr val="74C28F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74C28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0CD-4075-B67A-48F8B6F95B74}"/>
              </c:ext>
            </c:extLst>
          </c:dPt>
          <c:cat>
            <c:strRef>
              <c:f>Skaičiuoklė!$J$5:$M$5</c:f>
              <c:strCache>
                <c:ptCount val="4"/>
                <c:pt idx="0">
                  <c:v>Variantas 1 </c:v>
                </c:pt>
                <c:pt idx="1">
                  <c:v>Variantas 2</c:v>
                </c:pt>
                <c:pt idx="2">
                  <c:v>Variantas 3</c:v>
                </c:pt>
                <c:pt idx="3">
                  <c:v>Suma</c:v>
                </c:pt>
              </c:strCache>
            </c:strRef>
          </c:cat>
          <c:val>
            <c:numRef>
              <c:f>Skaičiuoklė!$J$13:$M$13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5A-4289-A724-4A884C999EE6}"/>
            </c:ext>
          </c:extLst>
        </c:ser>
        <c:ser>
          <c:idx val="4"/>
          <c:order val="4"/>
          <c:tx>
            <c:strRef>
              <c:f>Skaičiuoklė!$I$14</c:f>
              <c:strCache>
                <c:ptCount val="1"/>
                <c:pt idx="0">
                  <c:v>NH3 kiekio pokytis, kt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CD-4075-B67A-48F8B6F95B74}"/>
              </c:ext>
            </c:extLst>
          </c:dPt>
          <c:cat>
            <c:strRef>
              <c:f>Skaičiuoklė!$J$5:$M$5</c:f>
              <c:strCache>
                <c:ptCount val="4"/>
                <c:pt idx="0">
                  <c:v>Variantas 1 </c:v>
                </c:pt>
                <c:pt idx="1">
                  <c:v>Variantas 2</c:v>
                </c:pt>
                <c:pt idx="2">
                  <c:v>Variantas 3</c:v>
                </c:pt>
                <c:pt idx="3">
                  <c:v>Suma</c:v>
                </c:pt>
              </c:strCache>
            </c:strRef>
          </c:cat>
          <c:val>
            <c:numRef>
              <c:f>Skaičiuoklė!$J$14:$M$14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5A-4289-A724-4A884C99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826191"/>
        <c:axId val="1488444704"/>
      </c:barChart>
      <c:catAx>
        <c:axId val="633826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444704"/>
        <c:crosses val="autoZero"/>
        <c:auto val="1"/>
        <c:lblAlgn val="ctr"/>
        <c:lblOffset val="100"/>
        <c:noMultiLvlLbl val="0"/>
      </c:catAx>
      <c:valAx>
        <c:axId val="148844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3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accent3">
                        <a:lumMod val="25000"/>
                      </a:schemeClr>
                    </a:solidFill>
                  </a:rPr>
                  <a:t>O</a:t>
                </a:r>
                <a:r>
                  <a:rPr lang="lt-LT">
                    <a:solidFill>
                      <a:schemeClr val="accent3">
                        <a:lumMod val="25000"/>
                      </a:schemeClr>
                    </a:solidFill>
                  </a:rPr>
                  <a:t>ro teršalo</a:t>
                </a:r>
                <a:r>
                  <a:rPr lang="lt-LT" baseline="0">
                    <a:solidFill>
                      <a:schemeClr val="accent3">
                        <a:lumMod val="25000"/>
                      </a:schemeClr>
                    </a:solidFill>
                  </a:rPr>
                  <a:t> kiekio</a:t>
                </a:r>
                <a:r>
                  <a:rPr lang="lt-LT">
                    <a:solidFill>
                      <a:schemeClr val="accent3">
                        <a:lumMod val="25000"/>
                      </a:schemeClr>
                    </a:solidFill>
                  </a:rPr>
                  <a:t> pokytis,</a:t>
                </a:r>
                <a:r>
                  <a:rPr lang="lt-LT" baseline="0">
                    <a:solidFill>
                      <a:schemeClr val="accent3">
                        <a:lumMod val="25000"/>
                      </a:schemeClr>
                    </a:solidFill>
                  </a:rPr>
                  <a:t> kt</a:t>
                </a:r>
              </a:p>
            </c:rich>
          </c:tx>
          <c:layout>
            <c:manualLayout>
              <c:xMode val="edge"/>
              <c:yMode val="edge"/>
              <c:x val="5.0015757532248595E-3"/>
              <c:y val="0.27905641424451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3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82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653314202558553"/>
          <c:y val="0.31287155374194753"/>
          <c:w val="0.22886802959715713"/>
          <c:h val="0.410571011956838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hyperlink" Target="https://aaa.lrv.lt/lt/veiklos-sritys/teisekuros-poveikio-vertinimas/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sv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hyperlink" Target="https://aaa.lrv.lt/lt/veiklos-sritys/teisekuros-poveikio-vertinimas/" TargetMode="External"/><Relationship Id="rId5" Type="http://schemas.openxmlformats.org/officeDocument/2006/relationships/image" Target="../media/image8.png"/><Relationship Id="rId10" Type="http://schemas.microsoft.com/office/2007/relationships/hdphoto" Target="../media/hdphoto3.wdp"/><Relationship Id="rId4" Type="http://schemas.openxmlformats.org/officeDocument/2006/relationships/image" Target="../media/image4.svg"/><Relationship Id="rId9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microsoft.com/office/2007/relationships/hdphoto" Target="../media/hdphoto4.wdp"/><Relationship Id="rId3" Type="http://schemas.openxmlformats.org/officeDocument/2006/relationships/image" Target="../media/image3.png"/><Relationship Id="rId7" Type="http://schemas.openxmlformats.org/officeDocument/2006/relationships/image" Target="../media/image11.png"/><Relationship Id="rId12" Type="http://schemas.openxmlformats.org/officeDocument/2006/relationships/image" Target="../media/image14.png"/><Relationship Id="rId2" Type="http://schemas.openxmlformats.org/officeDocument/2006/relationships/image" Target="../media/image8.png"/><Relationship Id="rId1" Type="http://schemas.openxmlformats.org/officeDocument/2006/relationships/image" Target="../media/image13.png"/><Relationship Id="rId6" Type="http://schemas.openxmlformats.org/officeDocument/2006/relationships/image" Target="../media/image2.svg"/><Relationship Id="rId11" Type="http://schemas.microsoft.com/office/2007/relationships/hdphoto" Target="../media/hdphoto1.wdp"/><Relationship Id="rId5" Type="http://schemas.openxmlformats.org/officeDocument/2006/relationships/image" Target="../media/image1.png"/><Relationship Id="rId15" Type="http://schemas.openxmlformats.org/officeDocument/2006/relationships/image" Target="../media/image10.png"/><Relationship Id="rId10" Type="http://schemas.openxmlformats.org/officeDocument/2006/relationships/image" Target="../media/image7.png"/><Relationship Id="rId4" Type="http://schemas.openxmlformats.org/officeDocument/2006/relationships/image" Target="../media/image4.svg"/><Relationship Id="rId9" Type="http://schemas.openxmlformats.org/officeDocument/2006/relationships/chart" Target="../charts/chart1.xml"/><Relationship Id="rId14" Type="http://schemas.openxmlformats.org/officeDocument/2006/relationships/hyperlink" Target="https://aaa.lrv.lt/lt/veiklos-sritys/teisekuros-poveikio-vertinimas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11.png"/><Relationship Id="rId12" Type="http://schemas.openxmlformats.org/officeDocument/2006/relationships/hyperlink" Target="https://aaa.lrv.lt/lt/veiklos-sritys/teisekuros-poveikio-vertinimas/" TargetMode="External"/><Relationship Id="rId2" Type="http://schemas.openxmlformats.org/officeDocument/2006/relationships/image" Target="../media/image8.png"/><Relationship Id="rId1" Type="http://schemas.openxmlformats.org/officeDocument/2006/relationships/image" Target="../media/image13.png"/><Relationship Id="rId6" Type="http://schemas.openxmlformats.org/officeDocument/2006/relationships/image" Target="../media/image2.svg"/><Relationship Id="rId11" Type="http://schemas.microsoft.com/office/2007/relationships/hdphoto" Target="../media/hdphoto5.wdp"/><Relationship Id="rId5" Type="http://schemas.openxmlformats.org/officeDocument/2006/relationships/image" Target="../media/image1.png"/><Relationship Id="rId10" Type="http://schemas.openxmlformats.org/officeDocument/2006/relationships/image" Target="../media/image16.png"/><Relationship Id="rId4" Type="http://schemas.openxmlformats.org/officeDocument/2006/relationships/image" Target="../media/image4.svg"/><Relationship Id="rId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141942</xdr:colOff>
      <xdr:row>5</xdr:row>
      <xdr:rowOff>7470</xdr:rowOff>
    </xdr:from>
    <xdr:to>
      <xdr:col>2</xdr:col>
      <xdr:colOff>201707</xdr:colOff>
      <xdr:row>6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7D8CBB6-5115-4476-B6AD-ED5F10BD4452}"/>
            </a:ext>
          </a:extLst>
        </xdr:cNvPr>
        <xdr:cNvSpPr txBox="1"/>
      </xdr:nvSpPr>
      <xdr:spPr>
        <a:xfrm>
          <a:off x="141942" y="1007595"/>
          <a:ext cx="1278965" cy="22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t-LT" sz="1100"/>
        </a:p>
      </xdr:txBody>
    </xdr:sp>
    <xdr:clientData/>
  </xdr:twoCellAnchor>
  <xdr:twoCellAnchor>
    <xdr:from>
      <xdr:col>4</xdr:col>
      <xdr:colOff>69685</xdr:colOff>
      <xdr:row>1</xdr:row>
      <xdr:rowOff>160648</xdr:rowOff>
    </xdr:from>
    <xdr:to>
      <xdr:col>16</xdr:col>
      <xdr:colOff>238124</xdr:colOff>
      <xdr:row>6</xdr:row>
      <xdr:rowOff>108857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B667B6-5B93-4716-8B17-8DCABF329DD0}"/>
            </a:ext>
            <a:ext uri="{147F2762-F138-4A5C-976F-8EAC2B608ADB}">
              <a16:predDERef xmlns:a16="http://schemas.microsoft.com/office/drawing/2014/main" pred="{8F25ABEF-DBB9-A147-2351-0D3B1C825F90}"/>
            </a:ext>
          </a:extLst>
        </xdr:cNvPr>
        <xdr:cNvSpPr txBox="1"/>
      </xdr:nvSpPr>
      <xdr:spPr>
        <a:xfrm>
          <a:off x="2609685" y="351148"/>
          <a:ext cx="8201189" cy="948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NAM</a:t>
          </a:r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Ų</a:t>
          </a:r>
          <a:r>
            <a:rPr lang="lt-LT" sz="1600" b="1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ŪKIUOSE DEGINAMO KURO RŪŠIES </a:t>
          </a:r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REGULIAVIMO POVEIKIO </a:t>
          </a:r>
          <a:r>
            <a:rPr lang="en-US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VERTINIMO </a:t>
          </a:r>
          <a:r>
            <a:rPr lang="lt-LT" sz="16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6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KOMPLEKSINIS SKAIČIAVIMO ĮRANKIS</a:t>
          </a:r>
          <a:endParaRPr lang="lt-LT" sz="16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lt-LT" sz="14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lt-L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lt-L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lt-LT" sz="1400" b="0" i="0">
            <a:ln>
              <a:noFill/>
            </a:ln>
            <a:solidFill>
              <a:schemeClr val="accent3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4</xdr:col>
      <xdr:colOff>148619</xdr:colOff>
      <xdr:row>29</xdr:row>
      <xdr:rowOff>3242</xdr:rowOff>
    </xdr:from>
    <xdr:to>
      <xdr:col>16</xdr:col>
      <xdr:colOff>33867</xdr:colOff>
      <xdr:row>35</xdr:row>
      <xdr:rowOff>35529</xdr:rowOff>
    </xdr:to>
    <xdr:sp macro="" textlink="">
      <xdr:nvSpPr>
        <xdr:cNvPr id="39" name="TextBox 7">
          <a:extLst>
            <a:ext uri="{FF2B5EF4-FFF2-40B4-BE49-F238E27FC236}">
              <a16:creationId xmlns:a16="http://schemas.microsoft.com/office/drawing/2014/main" id="{01B7B033-E1A9-4D4C-93F6-4092E44FCA9D}"/>
            </a:ext>
          </a:extLst>
        </xdr:cNvPr>
        <xdr:cNvSpPr txBox="1"/>
      </xdr:nvSpPr>
      <xdr:spPr>
        <a:xfrm>
          <a:off x="2730952" y="5654742"/>
          <a:ext cx="8034415" cy="1111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lt-LT" sz="16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PAGALBA IR ATSILIEPIMAI</a:t>
          </a:r>
          <a:endParaRPr kumimoji="0" lang="lt-LT" sz="1600" b="0" i="0" u="none" strike="noStrike" kern="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Iškilus klausimams dėl skaičiuoklės naudojimo kviečiame kreiptis meniu juostoje nurodytais kontaktais.</a:t>
          </a:r>
        </a:p>
      </xdr:txBody>
    </xdr:sp>
    <xdr:clientData/>
  </xdr:twoCellAnchor>
  <xdr:twoCellAnchor>
    <xdr:from>
      <xdr:col>17</xdr:col>
      <xdr:colOff>75293</xdr:colOff>
      <xdr:row>8</xdr:row>
      <xdr:rowOff>27214</xdr:rowOff>
    </xdr:from>
    <xdr:to>
      <xdr:col>28</xdr:col>
      <xdr:colOff>517071</xdr:colOff>
      <xdr:row>45</xdr:row>
      <xdr:rowOff>31750</xdr:rowOff>
    </xdr:to>
    <xdr:sp macro="" textlink="">
      <xdr:nvSpPr>
        <xdr:cNvPr id="14" name="TextBox 25">
          <a:extLst>
            <a:ext uri="{FF2B5EF4-FFF2-40B4-BE49-F238E27FC236}">
              <a16:creationId xmlns:a16="http://schemas.microsoft.com/office/drawing/2014/main" id="{E4B2613C-0136-4A5F-9E7E-7F4CA91034D2}"/>
            </a:ext>
          </a:extLst>
        </xdr:cNvPr>
        <xdr:cNvSpPr txBox="1"/>
      </xdr:nvSpPr>
      <xdr:spPr>
        <a:xfrm>
          <a:off x="11452376" y="1561797"/>
          <a:ext cx="7543195" cy="705303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Bazin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ė kuro rūšis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kuro rūšis prieš numatomą tesinį veiklos rodiklio reguliavimą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Bazinis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teršalo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kiekis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–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teršalo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kiekis,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Times New Roman" panose="02020603050405020304" pitchFamily="18" charset="0"/>
              <a:cs typeface="+mn-cs"/>
            </a:rPr>
            <a:t>kuris susidarytų neįgyvendinus teisėkūros iniciatyvos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. Atskaitos taškas, nuo kurio vertinamas teisėkūros iniciatyvos poveikis aplinkos oro kokybei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.</a:t>
          </a:r>
          <a:endParaRPr kumimoji="0" lang="lt-LT" sz="1400" b="1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KD 2,5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– kietosios dalelės, kurių aerodinaminis skersmuo yra 2,5 mikrometrai (</a:t>
          </a:r>
          <a:r>
            <a:rPr kumimoji="0" lang="el-GR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μ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m) arba mažesnis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lt-LT" sz="1400" b="1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NH</a:t>
          </a:r>
          <a:r>
            <a:rPr kumimoji="0" lang="lt-LT" sz="1400" b="1" i="0" u="none" strike="noStrike" kern="0" cap="none" spc="0" normalizeH="0" baseline="-2500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– amoniakas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lt-LT" sz="1400" b="1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NMLOJ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– nemetaniniai lakieji organiniai junginiai. Visi lakieji organiniai junginiai, išskyrus metaną, kuriems saulės šviesoje reaguojant su azoto oksidais gali susidaryti fotocheminiai oksidatoriai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lt-LT" sz="1400" b="1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NOx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azoto oksidai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b="1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Poveikio vertinimas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– teisėkūros iniciatyvos poveikio aplinkos oro teršalų kiekio pokyčiams vertinimas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kumimoji="0" lang="lt-LT" sz="1400" b="1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Projektinė kuro rūšis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– kuro rūšis, jei numatomas teisinis veiklos rodiklio reguliavimas būtų įgyvendintas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Projektinis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terašlo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kiekis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–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teršalo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Calibri" panose="020F0502020204030204" pitchFamily="34" charset="0"/>
              <a:cs typeface="Arial" panose="020B0604020202020204" pitchFamily="34" charset="0"/>
            </a:rPr>
            <a:t> kiekis,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Times New Roman" panose="02020603050405020304" pitchFamily="18" charset="0"/>
              <a:cs typeface="+mn-cs"/>
            </a:rPr>
            <a:t>kuris susidarytų įgyvendinus teisėkūros iniciatyvą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Times New Roman" panose="02020603050405020304" pitchFamily="18" charset="0"/>
              <a:cs typeface="+mn-cs"/>
            </a:rPr>
            <a:t>.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SO</a:t>
          </a:r>
          <a:r>
            <a:rPr kumimoji="0" lang="en-US" sz="1400" b="1" i="0" u="none" strike="noStrike" kern="0" cap="none" spc="0" normalizeH="0" baseline="-2500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–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sieros dioksidas.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Teršalo (NOx, NMLOJ, KD 2.5, SO</a:t>
          </a:r>
          <a:r>
            <a:rPr lang="lt-LT" sz="1400" b="1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NH</a:t>
          </a:r>
          <a:r>
            <a:rPr lang="lt-LT" sz="1400" b="1" i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) kiekio pokytis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skirtumas tarp bazinio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teršalo kiekio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ir projektinio teršalo kiekio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susidar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ęs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per teisėkūros iniciatyvos taikymo laikotarpį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kumimoji="0" lang="lt-LT" sz="1400" b="1" i="0" u="none" strike="noStrike" kern="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Variantas (1-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–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specifinėmis prielaidomis ir parametrų duomenimis paremtas teisėkūros iniciatyvos poveikio teršalų</a:t>
          </a:r>
          <a:r>
            <a:rPr lang="lt-LT" sz="140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kiekių pokyčiams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analizės variantas.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1400">
            <a:solidFill>
              <a:schemeClr val="accent3">
                <a:lumMod val="2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175988</xdr:colOff>
      <xdr:row>36</xdr:row>
      <xdr:rowOff>36892</xdr:rowOff>
    </xdr:from>
    <xdr:to>
      <xdr:col>16</xdr:col>
      <xdr:colOff>143582</xdr:colOff>
      <xdr:row>45</xdr:row>
      <xdr:rowOff>29183</xdr:rowOff>
    </xdr:to>
    <xdr:sp macro="" textlink="">
      <xdr:nvSpPr>
        <xdr:cNvPr id="8" name="TextBox 17">
          <a:extLst>
            <a:ext uri="{FF2B5EF4-FFF2-40B4-BE49-F238E27FC236}">
              <a16:creationId xmlns:a16="http://schemas.microsoft.com/office/drawing/2014/main" id="{8359A827-9A6E-461E-A898-73F82521E7A2}"/>
            </a:ext>
            <a:ext uri="{147F2762-F138-4A5C-976F-8EAC2B608ADB}">
              <a16:predDERef xmlns:a16="http://schemas.microsoft.com/office/drawing/2014/main" pred="{E4B2613C-0136-4A5F-9E7E-7F4CA91034D2}"/>
            </a:ext>
          </a:extLst>
        </xdr:cNvPr>
        <xdr:cNvSpPr txBox="1"/>
      </xdr:nvSpPr>
      <xdr:spPr>
        <a:xfrm>
          <a:off x="2614388" y="6942517"/>
          <a:ext cx="7692369" cy="166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6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SKAIČIUOKLĖS AUTORINIŲ TEISIŲ APSAUGA</a:t>
          </a:r>
        </a:p>
      </xdr:txBody>
    </xdr:sp>
    <xdr:clientData/>
  </xdr:twoCellAnchor>
  <xdr:twoCellAnchor>
    <xdr:from>
      <xdr:col>4</xdr:col>
      <xdr:colOff>177348</xdr:colOff>
      <xdr:row>37</xdr:row>
      <xdr:rowOff>148577</xdr:rowOff>
    </xdr:from>
    <xdr:to>
      <xdr:col>16</xdr:col>
      <xdr:colOff>71545</xdr:colOff>
      <xdr:row>46</xdr:row>
      <xdr:rowOff>82550</xdr:rowOff>
    </xdr:to>
    <xdr:sp macro="" textlink="">
      <xdr:nvSpPr>
        <xdr:cNvPr id="12" name="TextBox 31">
          <a:extLst>
            <a:ext uri="{FF2B5EF4-FFF2-40B4-BE49-F238E27FC236}">
              <a16:creationId xmlns:a16="http://schemas.microsoft.com/office/drawing/2014/main" id="{2413E8FE-D6B2-45A4-99A7-A1B4B849C304}"/>
            </a:ext>
            <a:ext uri="{147F2762-F138-4A5C-976F-8EAC2B608ADB}">
              <a16:predDERef xmlns:a16="http://schemas.microsoft.com/office/drawing/2014/main" pred="{8359A827-9A6E-461E-A898-73F82521E7A2}"/>
            </a:ext>
          </a:extLst>
        </xdr:cNvPr>
        <xdr:cNvSpPr txBox="1"/>
      </xdr:nvSpPr>
      <xdr:spPr>
        <a:xfrm>
          <a:off x="2615748" y="7235177"/>
          <a:ext cx="7618972" cy="1610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Rekomenduojami citavimo būdai: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Aplinkos apsaugos agent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ūra (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metai).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Namų ūkiuose deginamo kuro rūšies reguliavimo poveikio vertinimo skaičiuoklė.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Vilnius</a:t>
          </a:r>
          <a:endParaRPr kumimoji="0" lang="lt-LT" sz="1400" b="0" i="0" u="none" strike="noStrike" kern="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©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Aplinkos apsaugos agentūra</a:t>
          </a:r>
        </a:p>
      </xdr:txBody>
    </xdr:sp>
    <xdr:clientData/>
  </xdr:twoCellAnchor>
  <xdr:twoCellAnchor>
    <xdr:from>
      <xdr:col>0</xdr:col>
      <xdr:colOff>171208</xdr:colOff>
      <xdr:row>0</xdr:row>
      <xdr:rowOff>148291</xdr:rowOff>
    </xdr:from>
    <xdr:to>
      <xdr:col>3</xdr:col>
      <xdr:colOff>141444</xdr:colOff>
      <xdr:row>49</xdr:row>
      <xdr:rowOff>13607</xdr:rowOff>
    </xdr:to>
    <xdr:sp macro="" textlink="">
      <xdr:nvSpPr>
        <xdr:cNvPr id="20" name="Stačiakampis: suapvalinti kampai 4">
          <a:extLst>
            <a:ext uri="{FF2B5EF4-FFF2-40B4-BE49-F238E27FC236}">
              <a16:creationId xmlns:a16="http://schemas.microsoft.com/office/drawing/2014/main" id="{1DAEA694-B2A1-4A5E-95B4-0BFED1212AA9}"/>
            </a:ext>
          </a:extLst>
        </xdr:cNvPr>
        <xdr:cNvSpPr/>
      </xdr:nvSpPr>
      <xdr:spPr>
        <a:xfrm>
          <a:off x="171208" y="148291"/>
          <a:ext cx="1807200" cy="9648852"/>
        </a:xfrm>
        <a:prstGeom prst="roundRect">
          <a:avLst>
            <a:gd name="adj" fmla="val 4546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bg1">
              <a:lumMod val="20000"/>
              <a:lumOff val="8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172585</xdr:colOff>
      <xdr:row>27</xdr:row>
      <xdr:rowOff>1487</xdr:rowOff>
    </xdr:from>
    <xdr:to>
      <xdr:col>2</xdr:col>
      <xdr:colOff>80806</xdr:colOff>
      <xdr:row>29</xdr:row>
      <xdr:rowOff>50463</xdr:rowOff>
    </xdr:to>
    <xdr:pic>
      <xdr:nvPicPr>
        <xdr:cNvPr id="21" name="Grafinis elementas 10" descr="Envelope outline">
          <a:extLst>
            <a:ext uri="{FF2B5EF4-FFF2-40B4-BE49-F238E27FC236}">
              <a16:creationId xmlns:a16="http://schemas.microsoft.com/office/drawing/2014/main" id="{3D008E93-0DFA-402D-8953-E5F58FFFF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4906" y="5539594"/>
          <a:ext cx="520543" cy="429976"/>
        </a:xfrm>
        <a:prstGeom prst="rect">
          <a:avLst/>
        </a:prstGeom>
      </xdr:spPr>
    </xdr:pic>
    <xdr:clientData/>
  </xdr:twoCellAnchor>
  <xdr:twoCellAnchor>
    <xdr:from>
      <xdr:col>0</xdr:col>
      <xdr:colOff>580713</xdr:colOff>
      <xdr:row>29</xdr:row>
      <xdr:rowOff>76110</xdr:rowOff>
    </xdr:from>
    <xdr:to>
      <xdr:col>3</xdr:col>
      <xdr:colOff>118573</xdr:colOff>
      <xdr:row>30</xdr:row>
      <xdr:rowOff>151494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138D902-D1F3-408C-B1F8-455508BC7B32}"/>
            </a:ext>
          </a:extLst>
        </xdr:cNvPr>
        <xdr:cNvSpPr txBox="1"/>
      </xdr:nvSpPr>
      <xdr:spPr>
        <a:xfrm>
          <a:off x="580713" y="5995217"/>
          <a:ext cx="1374824" cy="265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</xdr:col>
      <xdr:colOff>332817</xdr:colOff>
      <xdr:row>33</xdr:row>
      <xdr:rowOff>101454</xdr:rowOff>
    </xdr:from>
    <xdr:to>
      <xdr:col>2</xdr:col>
      <xdr:colOff>92117</xdr:colOff>
      <xdr:row>35</xdr:row>
      <xdr:rowOff>95917</xdr:rowOff>
    </xdr:to>
    <xdr:pic>
      <xdr:nvPicPr>
        <xdr:cNvPr id="23" name="Grafinis elementas 12" descr="Receiver outline">
          <a:extLst>
            <a:ext uri="{FF2B5EF4-FFF2-40B4-BE49-F238E27FC236}">
              <a16:creationId xmlns:a16="http://schemas.microsoft.com/office/drawing/2014/main" id="{20E39014-A821-4B8E-B7E2-8095149E5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42417" y="6730854"/>
          <a:ext cx="368900" cy="375463"/>
        </a:xfrm>
        <a:prstGeom prst="rect">
          <a:avLst/>
        </a:prstGeom>
      </xdr:spPr>
    </xdr:pic>
    <xdr:clientData/>
  </xdr:twoCellAnchor>
  <xdr:twoCellAnchor>
    <xdr:from>
      <xdr:col>0</xdr:col>
      <xdr:colOff>561199</xdr:colOff>
      <xdr:row>36</xdr:row>
      <xdr:rowOff>28986</xdr:rowOff>
    </xdr:from>
    <xdr:to>
      <xdr:col>3</xdr:col>
      <xdr:colOff>92810</xdr:colOff>
      <xdr:row>37</xdr:row>
      <xdr:rowOff>93840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26CE236-A8F2-40BE-9D8F-C92DCC80A250}"/>
            </a:ext>
          </a:extLst>
        </xdr:cNvPr>
        <xdr:cNvSpPr txBox="1"/>
      </xdr:nvSpPr>
      <xdr:spPr>
        <a:xfrm>
          <a:off x="561199" y="7229886"/>
          <a:ext cx="1360411" cy="255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326572</xdr:colOff>
      <xdr:row>17</xdr:row>
      <xdr:rowOff>68035</xdr:rowOff>
    </xdr:from>
    <xdr:to>
      <xdr:col>2</xdr:col>
      <xdr:colOff>583745</xdr:colOff>
      <xdr:row>20</xdr:row>
      <xdr:rowOff>217713</xdr:rowOff>
    </xdr:to>
    <xdr:pic>
      <xdr:nvPicPr>
        <xdr:cNvPr id="16" name="Picture 31">
          <a:extLst>
            <a:ext uri="{FF2B5EF4-FFF2-40B4-BE49-F238E27FC236}">
              <a16:creationId xmlns:a16="http://schemas.microsoft.com/office/drawing/2014/main" id="{BE71B2A1-71F1-4E6D-A20B-F1246A552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26572" y="3524249"/>
          <a:ext cx="1481816" cy="734785"/>
        </a:xfrm>
        <a:prstGeom prst="rect">
          <a:avLst/>
        </a:prstGeom>
      </xdr:spPr>
    </xdr:pic>
    <xdr:clientData/>
  </xdr:twoCellAnchor>
  <xdr:twoCellAnchor>
    <xdr:from>
      <xdr:col>0</xdr:col>
      <xdr:colOff>340178</xdr:colOff>
      <xdr:row>21</xdr:row>
      <xdr:rowOff>176893</xdr:rowOff>
    </xdr:from>
    <xdr:to>
      <xdr:col>2</xdr:col>
      <xdr:colOff>593270</xdr:colOff>
      <xdr:row>25</xdr:row>
      <xdr:rowOff>121963</xdr:rowOff>
    </xdr:to>
    <xdr:pic>
      <xdr:nvPicPr>
        <xdr:cNvPr id="15" name="Picture 72">
          <a:extLst>
            <a:ext uri="{FF2B5EF4-FFF2-40B4-BE49-F238E27FC236}">
              <a16:creationId xmlns:a16="http://schemas.microsoft.com/office/drawing/2014/main" id="{BF3394EF-F167-4876-B297-056090673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40178" y="4463143"/>
          <a:ext cx="1477735" cy="761499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136072</xdr:rowOff>
    </xdr:from>
    <xdr:to>
      <xdr:col>2</xdr:col>
      <xdr:colOff>598714</xdr:colOff>
      <xdr:row>16</xdr:row>
      <xdr:rowOff>3601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1D25B91-E538-4F69-97EC-92DF2997D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0179" y="2530929"/>
          <a:ext cx="1483178" cy="731583"/>
        </a:xfrm>
        <a:prstGeom prst="rect">
          <a:avLst/>
        </a:prstGeom>
      </xdr:spPr>
    </xdr:pic>
    <xdr:clientData/>
  </xdr:twoCellAnchor>
  <xdr:twoCellAnchor>
    <xdr:from>
      <xdr:col>0</xdr:col>
      <xdr:colOff>353785</xdr:colOff>
      <xdr:row>2</xdr:row>
      <xdr:rowOff>27215</xdr:rowOff>
    </xdr:from>
    <xdr:to>
      <xdr:col>2</xdr:col>
      <xdr:colOff>518003</xdr:colOff>
      <xdr:row>4</xdr:row>
      <xdr:rowOff>190477</xdr:rowOff>
    </xdr:to>
    <xdr:pic>
      <xdr:nvPicPr>
        <xdr:cNvPr id="34" name="Paveikslėlis 2">
          <a:extLst>
            <a:ext uri="{FF2B5EF4-FFF2-40B4-BE49-F238E27FC236}">
              <a16:creationId xmlns:a16="http://schemas.microsoft.com/office/drawing/2014/main" id="{9FE5CB6D-0005-442B-9C34-8F41991F8885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5" y="408215"/>
          <a:ext cx="1388861" cy="598691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7</xdr:row>
      <xdr:rowOff>149678</xdr:rowOff>
    </xdr:from>
    <xdr:to>
      <xdr:col>2</xdr:col>
      <xdr:colOff>595577</xdr:colOff>
      <xdr:row>11</xdr:row>
      <xdr:rowOff>89220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1C62E15-DCEA-462E-9E98-CF7A62E4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colorTemperature colorTemp="5900"/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6571" y="1537607"/>
          <a:ext cx="1493649" cy="755970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8</xdr:row>
      <xdr:rowOff>66675</xdr:rowOff>
    </xdr:from>
    <xdr:to>
      <xdr:col>16</xdr:col>
      <xdr:colOff>57150</xdr:colOff>
      <xdr:row>15</xdr:row>
      <xdr:rowOff>133350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4F0E85E-8BB2-480E-9E3D-BDD16E470EA2}"/>
            </a:ext>
            <a:ext uri="{147F2762-F138-4A5C-976F-8EAC2B608ADB}">
              <a16:predDERef xmlns:a16="http://schemas.microsoft.com/office/drawing/2014/main" pred="{F1C62E15-DCEA-462E-9E98-CF7A62E48CEC}"/>
            </a:ext>
          </a:extLst>
        </xdr:cNvPr>
        <xdr:cNvSpPr txBox="1"/>
      </xdr:nvSpPr>
      <xdr:spPr>
        <a:xfrm>
          <a:off x="2571750" y="1609725"/>
          <a:ext cx="7648575" cy="1428750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lt-LT" sz="16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ĮVADAS </a:t>
          </a:r>
          <a:endParaRPr kumimoji="0" lang="lt-LT" sz="1600" b="0" i="0" u="none" strike="noStrike" kern="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Skaičiuoklė - tai inovatyvus Microsoft Excel pagrindu sukurtas įrankis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padedantis nustatyti teisėkūros iniciatyvų poveikį aplinkos oro teršalų kiekio pokyčiams.</a:t>
          </a:r>
          <a:endParaRPr kumimoji="0" lang="lt-LT" sz="1100" b="0" i="0" u="none" strike="noStrike" kern="0" cap="none" spc="0" normalizeH="0" baseline="0" noProof="0">
            <a:ln>
              <a:noFill/>
            </a:ln>
            <a:solidFill>
              <a:srgbClr val="80808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4</xdr:col>
      <xdr:colOff>129871</xdr:colOff>
      <xdr:row>15</xdr:row>
      <xdr:rowOff>79295</xdr:rowOff>
    </xdr:from>
    <xdr:to>
      <xdr:col>16</xdr:col>
      <xdr:colOff>26458</xdr:colOff>
      <xdr:row>28</xdr:row>
      <xdr:rowOff>80130</xdr:rowOff>
    </xdr:to>
    <xdr:sp macro="" textlink="">
      <xdr:nvSpPr>
        <xdr:cNvPr id="9" name="TextBox 26">
          <a:extLst>
            <a:ext uri="{FF2B5EF4-FFF2-40B4-BE49-F238E27FC236}">
              <a16:creationId xmlns:a16="http://schemas.microsoft.com/office/drawing/2014/main" id="{AC79271F-B0D4-4669-9B03-BC1A540273F8}"/>
            </a:ext>
          </a:extLst>
        </xdr:cNvPr>
        <xdr:cNvSpPr txBox="1"/>
      </xdr:nvSpPr>
      <xdr:spPr>
        <a:xfrm>
          <a:off x="2712204" y="2979128"/>
          <a:ext cx="8045754" cy="2572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NAVIGACIJA</a:t>
          </a:r>
          <a:endParaRPr kumimoji="0" lang="lt-LT" sz="1600" b="0" i="0" u="none" strike="noStrike" kern="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Pradžia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: įvadinis skyrius, supažindinantis su skaičiuoklės tikslais, struktūra, terminologija, kontaktinė informacija.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Naudojimo instrukcija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: pateikiama informacija, kaip efektyviai naudoti skaičiuoklę – atlikti duomenų įvestis, gauti ir interpretuoti rezultatus.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Skaičiuoklė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: pateikiama interaktyvi skaičiavimo platforma, leidžianti atlikti kiekybinį poveikio vertinimą.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Atnaujinimas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: pateikiama visa istorija apie skaičiuoklės atnaujinimus. Skaičiuoklė nuolat tobulinama. </a:t>
          </a:r>
        </a:p>
      </xdr:txBody>
    </xdr:sp>
    <xdr:clientData/>
  </xdr:twoCellAnchor>
  <xdr:twoCellAnchor>
    <xdr:from>
      <xdr:col>17</xdr:col>
      <xdr:colOff>145143</xdr:colOff>
      <xdr:row>8</xdr:row>
      <xdr:rowOff>90714</xdr:rowOff>
    </xdr:from>
    <xdr:to>
      <xdr:col>28</xdr:col>
      <xdr:colOff>435429</xdr:colOff>
      <xdr:row>10</xdr:row>
      <xdr:rowOff>18699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8D937E52-C554-499F-B6F1-669F7E0295EB}"/>
            </a:ext>
          </a:extLst>
        </xdr:cNvPr>
        <xdr:cNvSpPr txBox="1"/>
      </xdr:nvSpPr>
      <xdr:spPr>
        <a:xfrm>
          <a:off x="10976429" y="1669143"/>
          <a:ext cx="7025821" cy="36341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bg1">
              <a:lumMod val="20000"/>
              <a:lumOff val="80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NAUDOJAM</a:t>
          </a:r>
          <a:r>
            <a:rPr kumimoji="0" lang="lt-LT" sz="16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 TERMINAI</a:t>
          </a:r>
        </a:p>
      </xdr:txBody>
    </xdr:sp>
    <xdr:clientData/>
  </xdr:twoCellAnchor>
  <xdr:twoCellAnchor>
    <xdr:from>
      <xdr:col>0</xdr:col>
      <xdr:colOff>396875</xdr:colOff>
      <xdr:row>40</xdr:row>
      <xdr:rowOff>15875</xdr:rowOff>
    </xdr:from>
    <xdr:to>
      <xdr:col>3</xdr:col>
      <xdr:colOff>209330</xdr:colOff>
      <xdr:row>48</xdr:row>
      <xdr:rowOff>114009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23E5A177-81BC-56D6-E03C-70417265190E}"/>
            </a:ext>
          </a:extLst>
        </xdr:cNvPr>
        <xdr:cNvGrpSpPr/>
      </xdr:nvGrpSpPr>
      <xdr:grpSpPr>
        <a:xfrm>
          <a:off x="396875" y="7826375"/>
          <a:ext cx="1736505" cy="1571334"/>
          <a:chOff x="396875" y="8016875"/>
          <a:chExt cx="1717455" cy="1622134"/>
        </a:xfrm>
      </xdr:grpSpPr>
      <xdr:sp macro="" textlink="">
        <xdr:nvSpPr>
          <xdr:cNvPr id="5" name="TextBox 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BCE65B03-4518-4553-BDD0-A4C71DE4FFD4}"/>
              </a:ext>
            </a:extLst>
          </xdr:cNvPr>
          <xdr:cNvSpPr txBox="1"/>
        </xdr:nvSpPr>
        <xdr:spPr>
          <a:xfrm>
            <a:off x="396875" y="8966826"/>
            <a:ext cx="1717455" cy="6721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>
                <a:solidFill>
                  <a:srgbClr val="808080"/>
                </a:solidFill>
              </a:rPr>
              <a:t>https://aaa.lrv.lt/lt/veiklos-sritys/teisekuros-poveikio-vertinimas/</a:t>
            </a:r>
          </a:p>
        </xdr:txBody>
      </xdr:sp>
      <xdr:pic>
        <xdr:nvPicPr>
          <xdr:cNvPr id="6" name="Paveikslėlis 5">
            <a:extLst>
              <a:ext uri="{FF2B5EF4-FFF2-40B4-BE49-F238E27FC236}">
                <a16:creationId xmlns:a16="http://schemas.microsoft.com/office/drawing/2014/main" id="{507FA241-51C8-436D-A7AE-7B93780422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6071" b="683"/>
          <a:stretch/>
        </xdr:blipFill>
        <xdr:spPr>
          <a:xfrm>
            <a:off x="718995" y="8016875"/>
            <a:ext cx="809624" cy="84308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163286</xdr:colOff>
      <xdr:row>0</xdr:row>
      <xdr:rowOff>108854</xdr:rowOff>
    </xdr:from>
    <xdr:to>
      <xdr:col>3</xdr:col>
      <xdr:colOff>133522</xdr:colOff>
      <xdr:row>84</xdr:row>
      <xdr:rowOff>27213</xdr:rowOff>
    </xdr:to>
    <xdr:sp macro="" textlink="">
      <xdr:nvSpPr>
        <xdr:cNvPr id="5" name="Stačiakampis: suapvalinti kampai 4">
          <a:extLst>
            <a:ext uri="{FF2B5EF4-FFF2-40B4-BE49-F238E27FC236}">
              <a16:creationId xmlns:a16="http://schemas.microsoft.com/office/drawing/2014/main" id="{0729AA5B-16EC-45C7-8280-328DB497893D}"/>
            </a:ext>
          </a:extLst>
        </xdr:cNvPr>
        <xdr:cNvSpPr/>
      </xdr:nvSpPr>
      <xdr:spPr>
        <a:xfrm>
          <a:off x="163286" y="108854"/>
          <a:ext cx="1909872" cy="15435450"/>
        </a:xfrm>
        <a:prstGeom prst="roundRect">
          <a:avLst>
            <a:gd name="adj" fmla="val 4546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bg1">
              <a:lumMod val="20000"/>
              <a:lumOff val="8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191877</xdr:colOff>
      <xdr:row>29</xdr:row>
      <xdr:rowOff>30089</xdr:rowOff>
    </xdr:from>
    <xdr:to>
      <xdr:col>2</xdr:col>
      <xdr:colOff>100098</xdr:colOff>
      <xdr:row>31</xdr:row>
      <xdr:rowOff>79065</xdr:rowOff>
    </xdr:to>
    <xdr:pic>
      <xdr:nvPicPr>
        <xdr:cNvPr id="6" name="Grafinis elementas 10" descr="Envelope outline">
          <a:extLst>
            <a:ext uri="{FF2B5EF4-FFF2-40B4-BE49-F238E27FC236}">
              <a16:creationId xmlns:a16="http://schemas.microsoft.com/office/drawing/2014/main" id="{ADA8DD4E-1E0D-468D-A006-20053A712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04198" y="5554589"/>
          <a:ext cx="520543" cy="429976"/>
        </a:xfrm>
        <a:prstGeom prst="rect">
          <a:avLst/>
        </a:prstGeom>
      </xdr:spPr>
    </xdr:pic>
    <xdr:clientData/>
  </xdr:twoCellAnchor>
  <xdr:twoCellAnchor>
    <xdr:from>
      <xdr:col>0</xdr:col>
      <xdr:colOff>586398</xdr:colOff>
      <xdr:row>31</xdr:row>
      <xdr:rowOff>118319</xdr:rowOff>
    </xdr:from>
    <xdr:to>
      <xdr:col>3</xdr:col>
      <xdr:colOff>124258</xdr:colOff>
      <xdr:row>33</xdr:row>
      <xdr:rowOff>3203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0C91E11-EAC5-494D-B752-270C2797E567}"/>
            </a:ext>
          </a:extLst>
        </xdr:cNvPr>
        <xdr:cNvSpPr txBox="1"/>
      </xdr:nvSpPr>
      <xdr:spPr>
        <a:xfrm>
          <a:off x="586398" y="6023819"/>
          <a:ext cx="1374824" cy="265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</xdr:col>
      <xdr:colOff>270466</xdr:colOff>
      <xdr:row>35</xdr:row>
      <xdr:rowOff>48413</xdr:rowOff>
    </xdr:from>
    <xdr:to>
      <xdr:col>2</xdr:col>
      <xdr:colOff>29766</xdr:colOff>
      <xdr:row>37</xdr:row>
      <xdr:rowOff>42876</xdr:rowOff>
    </xdr:to>
    <xdr:pic>
      <xdr:nvPicPr>
        <xdr:cNvPr id="8" name="Grafinis elementas 12" descr="Receiver outline">
          <a:extLst>
            <a:ext uri="{FF2B5EF4-FFF2-40B4-BE49-F238E27FC236}">
              <a16:creationId xmlns:a16="http://schemas.microsoft.com/office/drawing/2014/main" id="{A675F470-736E-40BC-9944-FD7C5588D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82787" y="6715913"/>
          <a:ext cx="371622" cy="375463"/>
        </a:xfrm>
        <a:prstGeom prst="rect">
          <a:avLst/>
        </a:prstGeom>
      </xdr:spPr>
    </xdr:pic>
    <xdr:clientData/>
  </xdr:twoCellAnchor>
  <xdr:twoCellAnchor>
    <xdr:from>
      <xdr:col>0</xdr:col>
      <xdr:colOff>498848</xdr:colOff>
      <xdr:row>37</xdr:row>
      <xdr:rowOff>166445</xdr:rowOff>
    </xdr:from>
    <xdr:to>
      <xdr:col>3</xdr:col>
      <xdr:colOff>30459</xdr:colOff>
      <xdr:row>39</xdr:row>
      <xdr:rowOff>40799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CDAC2BB-1565-4E25-A0FE-2D721206EA5B}"/>
            </a:ext>
          </a:extLst>
        </xdr:cNvPr>
        <xdr:cNvSpPr txBox="1"/>
      </xdr:nvSpPr>
      <xdr:spPr>
        <a:xfrm>
          <a:off x="498848" y="7214945"/>
          <a:ext cx="1368575" cy="255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373078</xdr:colOff>
      <xdr:row>2</xdr:row>
      <xdr:rowOff>28603</xdr:rowOff>
    </xdr:from>
    <xdr:to>
      <xdr:col>2</xdr:col>
      <xdr:colOff>521988</xdr:colOff>
      <xdr:row>5</xdr:row>
      <xdr:rowOff>54093</xdr:rowOff>
    </xdr:to>
    <xdr:pic>
      <xdr:nvPicPr>
        <xdr:cNvPr id="13" name="Paveikslėlis 2">
          <a:extLst>
            <a:ext uri="{FF2B5EF4-FFF2-40B4-BE49-F238E27FC236}">
              <a16:creationId xmlns:a16="http://schemas.microsoft.com/office/drawing/2014/main" id="{62AB3FD8-E1C5-4D59-B729-5E63FE0E6D34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78" y="409603"/>
          <a:ext cx="1373553" cy="596990"/>
        </a:xfrm>
        <a:prstGeom prst="rect">
          <a:avLst/>
        </a:prstGeom>
      </xdr:spPr>
    </xdr:pic>
    <xdr:clientData/>
  </xdr:twoCellAnchor>
  <xdr:twoCellAnchor>
    <xdr:from>
      <xdr:col>0</xdr:col>
      <xdr:colOff>359471</xdr:colOff>
      <xdr:row>18</xdr:row>
      <xdr:rowOff>110243</xdr:rowOff>
    </xdr:from>
    <xdr:to>
      <xdr:col>3</xdr:col>
      <xdr:colOff>4323</xdr:colOff>
      <xdr:row>22</xdr:row>
      <xdr:rowOff>83028</xdr:rowOff>
    </xdr:to>
    <xdr:pic>
      <xdr:nvPicPr>
        <xdr:cNvPr id="14" name="Picture 31">
          <a:extLst>
            <a:ext uri="{FF2B5EF4-FFF2-40B4-BE49-F238E27FC236}">
              <a16:creationId xmlns:a16="http://schemas.microsoft.com/office/drawing/2014/main" id="{2A466B94-212D-4BB5-BCF5-FE86FECB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59471" y="3539243"/>
          <a:ext cx="1481816" cy="734785"/>
        </a:xfrm>
        <a:prstGeom prst="rect">
          <a:avLst/>
        </a:prstGeom>
      </xdr:spPr>
    </xdr:pic>
    <xdr:clientData/>
  </xdr:twoCellAnchor>
  <xdr:twoCellAnchor>
    <xdr:from>
      <xdr:col>0</xdr:col>
      <xdr:colOff>340179</xdr:colOff>
      <xdr:row>23</xdr:row>
      <xdr:rowOff>96638</xdr:rowOff>
    </xdr:from>
    <xdr:to>
      <xdr:col>3</xdr:col>
      <xdr:colOff>0</xdr:colOff>
      <xdr:row>27</xdr:row>
      <xdr:rowOff>96137</xdr:rowOff>
    </xdr:to>
    <xdr:pic>
      <xdr:nvPicPr>
        <xdr:cNvPr id="15" name="Picture 72">
          <a:extLst>
            <a:ext uri="{FF2B5EF4-FFF2-40B4-BE49-F238E27FC236}">
              <a16:creationId xmlns:a16="http://schemas.microsoft.com/office/drawing/2014/main" id="{618C1EAC-2496-4A0B-B913-353C679D1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40179" y="4478138"/>
          <a:ext cx="1496785" cy="761499"/>
        </a:xfrm>
        <a:prstGeom prst="rect">
          <a:avLst/>
        </a:prstGeom>
      </xdr:spPr>
    </xdr:pic>
    <xdr:clientData/>
  </xdr:twoCellAnchor>
  <xdr:twoCellAnchor>
    <xdr:from>
      <xdr:col>0</xdr:col>
      <xdr:colOff>340178</xdr:colOff>
      <xdr:row>8</xdr:row>
      <xdr:rowOff>0</xdr:rowOff>
    </xdr:from>
    <xdr:to>
      <xdr:col>2</xdr:col>
      <xdr:colOff>594779</xdr:colOff>
      <xdr:row>11</xdr:row>
      <xdr:rowOff>144577</xdr:rowOff>
    </xdr:to>
    <xdr:pic>
      <xdr:nvPicPr>
        <xdr:cNvPr id="18" name="Picture 69">
          <a:extLst>
            <a:ext uri="{FF2B5EF4-FFF2-40B4-BE49-F238E27FC236}">
              <a16:creationId xmlns:a16="http://schemas.microsoft.com/office/drawing/2014/main" id="{7170EC58-879C-44D8-A1D0-D043CD68F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40178" y="1524000"/>
          <a:ext cx="1479244" cy="716077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13</xdr:row>
      <xdr:rowOff>13607</xdr:rowOff>
    </xdr:from>
    <xdr:to>
      <xdr:col>3</xdr:col>
      <xdr:colOff>1967</xdr:colOff>
      <xdr:row>17</xdr:row>
      <xdr:rowOff>13673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FE546FD-DC3D-4437-A4FA-8AB5037DD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colorTemperature colorTemp="5900"/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0179" y="2490107"/>
          <a:ext cx="1493649" cy="762066"/>
        </a:xfrm>
        <a:prstGeom prst="rect">
          <a:avLst/>
        </a:prstGeom>
      </xdr:spPr>
    </xdr:pic>
    <xdr:clientData/>
  </xdr:twoCellAnchor>
  <xdr:twoCellAnchor>
    <xdr:from>
      <xdr:col>3</xdr:col>
      <xdr:colOff>590550</xdr:colOff>
      <xdr:row>2</xdr:row>
      <xdr:rowOff>9525</xdr:rowOff>
    </xdr:from>
    <xdr:to>
      <xdr:col>15</xdr:col>
      <xdr:colOff>170996</xdr:colOff>
      <xdr:row>4</xdr:row>
      <xdr:rowOff>63728</xdr:rowOff>
    </xdr:to>
    <xdr:sp macro="" textlink="">
      <xdr:nvSpPr>
        <xdr:cNvPr id="12" name="TextBox 16">
          <a:extLst>
            <a:ext uri="{FF2B5EF4-FFF2-40B4-BE49-F238E27FC236}">
              <a16:creationId xmlns:a16="http://schemas.microsoft.com/office/drawing/2014/main" id="{47252FC6-2006-456B-8551-377B895CF51D}"/>
            </a:ext>
          </a:extLst>
        </xdr:cNvPr>
        <xdr:cNvSpPr txBox="1"/>
      </xdr:nvSpPr>
      <xdr:spPr>
        <a:xfrm>
          <a:off x="2419350" y="390525"/>
          <a:ext cx="6895646" cy="435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BCE2C9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</a:t>
          </a:r>
          <a:r>
            <a:rPr kumimoji="0" lang="lt-LT" sz="1600" b="1" i="0" u="none" strike="noStrike" kern="0" cap="none" spc="0" normalizeH="0" baseline="0" noProof="0">
              <a:ln>
                <a:noFill/>
              </a:ln>
              <a:solidFill>
                <a:srgbClr val="BCE2C9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ČIUOKLĖS NAUDOJIMO INSTRUKCIJA</a:t>
          </a:r>
        </a:p>
      </xdr:txBody>
    </xdr:sp>
    <xdr:clientData/>
  </xdr:twoCellAnchor>
  <xdr:twoCellAnchor>
    <xdr:from>
      <xdr:col>4</xdr:col>
      <xdr:colOff>19050</xdr:colOff>
      <xdr:row>7</xdr:row>
      <xdr:rowOff>104775</xdr:rowOff>
    </xdr:from>
    <xdr:to>
      <xdr:col>21</xdr:col>
      <xdr:colOff>172357</xdr:colOff>
      <xdr:row>85</xdr:row>
      <xdr:rowOff>9072</xdr:rowOff>
    </xdr:to>
    <xdr:sp macro="" textlink="">
      <xdr:nvSpPr>
        <xdr:cNvPr id="2" name="TextBox 28">
          <a:extLst>
            <a:ext uri="{FF2B5EF4-FFF2-40B4-BE49-F238E27FC236}">
              <a16:creationId xmlns:a16="http://schemas.microsoft.com/office/drawing/2014/main" id="{D0F08FF7-FDFB-419F-94A5-15BE48977D4A}"/>
            </a:ext>
          </a:extLst>
        </xdr:cNvPr>
        <xdr:cNvSpPr txBox="1"/>
      </xdr:nvSpPr>
      <xdr:spPr>
        <a:xfrm>
          <a:off x="2595336" y="1374775"/>
          <a:ext cx="11102521" cy="14055726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16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lt-LT" sz="16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Pradiniai veiksmai</a:t>
          </a:r>
        </a:p>
        <a:p>
          <a:pPr eaLnBrk="1" fontAlgn="auto" latinLnBrk="0" hangingPunct="1"/>
          <a:endParaRPr lang="lt-LT" sz="1400">
            <a:effectLst/>
          </a:endParaRPr>
        </a:p>
        <a:p>
          <a:pPr marL="171450" indent="-1714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Prieš pradėdami naudotis skaičiuokle, atidžiai perskaitykite „Pradžios“ lapo informaciją ir </a:t>
          </a:r>
          <a:r>
            <a:rPr lang="lt-LT" sz="1400" b="0" i="0" u="none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metodologinį dokumentą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(žr. https://aaa.lrv.lt/lt/veiklos-sritys/teisekuros-poveikio-vertinimas/), kad geriau suprastumėte naudojamas sąvokas ir aplinkos oro teršalų kiekio pokyčių skaičiavimo principus. </a:t>
          </a:r>
        </a:p>
        <a:p>
          <a:pPr marL="171450" indent="-1714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Lape „Skaičiuoklė“ susipažinkite su lentelės apačioje esančiais sutartiniais žymėjimais ir pastabomis, kad lengviau suprastumėte skaičiuoklės turinį.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171450" indent="-171450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Atidžiai laikykitės toliau instrukcijoje pateiktų nurodymų, kad užtikrintumėte teisingą duomenų įvedimą ir rezultatų gavimą.</a:t>
          </a:r>
        </a:p>
        <a:p>
          <a:pPr>
            <a:lnSpc>
              <a:spcPct val="150000"/>
            </a:lnSpc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lt-LT" sz="16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 Duomenų įvedimas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Įveskite teisėkūros iniciatyvos parametrų -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laiko, reguliuojamo veiklos rodiklio ir objekto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- specifinius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duomenis į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analiz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ės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variantų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laukelius. Šių duomenų įvedimas yra privalomas, norint nustatyti teisėkūros iniciatyvos poveikį NO</a:t>
          </a:r>
          <a:r>
            <a:rPr kumimoji="0" lang="lt-LT" sz="1400" b="0" i="0" u="none" strike="noStrike" kern="0" cap="none" spc="0" normalizeH="0" baseline="-2500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x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 NMLOJ, KD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2.5, SO</a:t>
          </a:r>
          <a:r>
            <a:rPr kumimoji="0" lang="en-US" sz="1400" b="0" i="0" u="none" strike="noStrike" kern="0" cap="none" spc="0" normalizeH="0" baseline="-2500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, NH</a:t>
          </a:r>
          <a:r>
            <a:rPr kumimoji="0" lang="en-US" sz="1400" b="0" i="0" u="none" strike="noStrike" kern="0" cap="none" spc="0" normalizeH="0" baseline="-2500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3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kiekio pokyčiams. Jei pateiktų analizės variantų nepakanka, atsisiųskite naują skaičiavimo įrankį arba susikurkite lapo „Skaičiuoklė“ kopiją.</a:t>
          </a:r>
          <a:endParaRPr kumimoji="0" lang="lt-LT" sz="1400" b="0" i="0" u="none" strike="noStrike" kern="100" cap="none" spc="0" normalizeH="0" baseline="0" noProof="0">
            <a:ln>
              <a:noFill/>
            </a:ln>
            <a:solidFill>
              <a:srgbClr val="F4FAF6">
                <a:lumMod val="25000"/>
              </a:srgbClr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Bet kuriuo metu galite keisti arba papildyti duomenis, neatsižvelgiant į duomenų įvedimo seką.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Skaičiuoklėje pateikti įvesties duomenys yra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pavyzdiniai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ir turi būti keičiami pagal pasirinktus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teisėkūros iniciatyvos tikslus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2.1.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Laiko parametrų įvedimas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Teisėkūros iniciatyvos taikymo laikotarpis: įveskite reikšmę. Galima įvestis nuo 1 metų.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2.2.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Reguliuojamo veiklos rodiklio parame</a:t>
          </a:r>
          <a:r>
            <a:rPr kumimoji="0" lang="en-US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tr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ų įvedimas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Bazinė kūro rūšis: pasirinkite reikalingas parinktis iš pateikiamų išplečiamųjų sąrašų.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Projektinė kuro rūšis: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pasirinkite reikalingas parinktis iš pateikiamų išplečiamųjų sąrašų.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Daroma prielaida, kad bazinė kuro rūšis yra mažiau palanki aplinkos oro kokyb</a:t>
          </a:r>
          <a:r>
            <a:rPr kumimoji="0" lang="en-US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ei</a:t>
          </a: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  <a:endParaRPr kumimoji="0" lang="lt-LT" sz="1400" b="1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2.3. </a:t>
          </a:r>
          <a:r>
            <a:rPr kumimoji="0" lang="lt-LT" sz="1400" b="1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Objekto parametrų įvedimas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50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10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Kuro kiekio pokytis (TJ): įveskite kuro kiekio reikšmę.</a:t>
          </a:r>
        </a:p>
        <a:p>
          <a:pPr eaLnBrk="1" fontAlgn="auto" latinLnBrk="0" hangingPunct="1"/>
          <a:endParaRPr lang="lt-LT" sz="16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6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lt-LT" sz="16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Rezultatai ir jų interpretacija</a:t>
          </a:r>
        </a:p>
        <a:p>
          <a:pPr eaLnBrk="1" fontAlgn="auto" latinLnBrk="0" hangingPunct="1"/>
          <a:endParaRPr kumimoji="0" lang="lt-LT" sz="1400" b="0" i="0" u="none" strike="noStrike" kern="100" cap="none" spc="0" normalizeH="0" baseline="0" noProof="0">
            <a:ln>
              <a:noFill/>
            </a:ln>
            <a:solidFill>
              <a:schemeClr val="accent3">
                <a:lumMod val="25000"/>
              </a:schemeClr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85750" marR="0" lvl="0" indent="-28440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Pagal pateiktus duomenis, skaičiuoklė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automatiškai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apskaičiuoja kiekvieno analizuojamo varianto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lt-LT" sz="140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NMLOJ, KD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2.5, SO</a:t>
          </a:r>
          <a:r>
            <a:rPr lang="en-US" sz="140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NH</a:t>
          </a:r>
          <a:r>
            <a:rPr lang="en-US" sz="140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kiekio pokyčius, visų analizuotų variantų 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lt-LT" sz="140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lt-LT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NMLOJ, KD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2.5, SO</a:t>
          </a:r>
          <a:r>
            <a:rPr lang="en-US" sz="140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4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, NH</a:t>
          </a:r>
          <a:r>
            <a:rPr lang="en-US" sz="140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kiekio pokyčių sumą.  </a:t>
          </a:r>
        </a:p>
        <a:p>
          <a:pPr marL="285750" marR="0" lvl="0" indent="-28440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Skaičiuoklės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rezultatai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yra </a:t>
          </a:r>
          <a:r>
            <a:rPr lang="lt-LT" sz="1400" b="1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apytiksliai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171450" indent="-28440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Šalia skaičiuoklės esantis grafikas vizualiai parodo oro teršalų kiekių pokyčių pasiskirstymą analizuotuose variantuose. </a:t>
          </a:r>
          <a:endParaRPr lang="lt-LT" sz="1400">
            <a:solidFill>
              <a:schemeClr val="accent3">
                <a:lumMod val="25000"/>
              </a:schemeClr>
            </a:solidFill>
            <a:effectLst/>
          </a:endParaRP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Teigiama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oro teršalo kiekio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pokyčio reikšmė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&gt;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0 kt /metus)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rodo, kad analizuojama teisėkūros iniciatyva </a:t>
          </a:r>
          <a:r>
            <a:rPr kumimoji="0" lang="lt-LT" sz="1400" b="1" i="0" u="sng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oro teršalo kiekį mažina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(t.y. apskaičiuotas oro teršalo kiekis susidaręs iš projektinio veiklos rodiklio yra mažesnis nei susidaręs iš bazinio veiklos rodiklio). Daroma prielaida, kad teisėkūros iniciatyvos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poveikis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aplinkos oro kokybei yra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teigiamas.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eigiama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oro teršalo  kiekio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pokyčio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reikšmė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(&lt;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0 kt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/metus)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rodo, kad analizuojama teisėkūros iniciatyva </a:t>
          </a:r>
          <a:r>
            <a:rPr kumimoji="0" lang="lt-LT" sz="1400" b="1" i="0" u="sng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oro teršalo </a:t>
          </a:r>
          <a:r>
            <a:rPr kumimoji="0" lang="lt-LT" sz="1400" b="1" i="0" u="sng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kiekį didina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(t.y. apskaičiuotas oro teršalo  kiekis susidaręs iš projektinio veiklos rodiklio yra didesnis nei iš bazinio veiklos rodiklio). Daroma prielaida, kad teisėkūros iniciatyvos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poveikis 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aplinkos oro kokybei yra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neigiamas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285750" marR="0" lvl="0" indent="-28575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Courier New" panose="02070309020205020404" pitchFamily="49" charset="0"/>
            <a:buChar char="o"/>
            <a:tabLst/>
            <a:defRPr/>
          </a:pP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Jei oro teršalo kiekio pokyčių reikšmės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viršija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„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Teis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ėkūros poveikio aplinkai ir klimato kaitai (ex ante) vertinimo tvarkos aprašo“ priede nustatytą 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ribinę vertę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lang="lt-LT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lt-LT" sz="1400" b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x </a:t>
          </a:r>
          <a:r>
            <a:rPr lang="lt-LT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0,0</a:t>
          </a: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1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kt/metus</a:t>
          </a: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lt-LT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NMLOJ</a:t>
          </a:r>
          <a:r>
            <a:rPr lang="en-US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0,01 kt/metus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;</a:t>
          </a:r>
          <a:r>
            <a:rPr lang="lt-LT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KD</a:t>
          </a:r>
          <a:r>
            <a:rPr lang="en-US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2.5 0,1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kt/metus</a:t>
          </a:r>
          <a:r>
            <a:rPr lang="en-US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; SO</a:t>
          </a:r>
          <a:r>
            <a:rPr lang="en-US" sz="1400" b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0,1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kt/metus</a:t>
          </a:r>
          <a:r>
            <a:rPr lang="en-US" sz="1400" b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en-US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NH</a:t>
          </a:r>
          <a:r>
            <a:rPr lang="en-US" sz="1400" b="0" baseline="-2500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400" b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0,01 kt/metus)</a:t>
          </a:r>
          <a:r>
            <a:rPr kumimoji="0" lang="lt-LT" sz="1400" b="1" i="0" u="none" strike="noStrike" kern="0" cap="none" spc="0" normalizeH="0" baseline="0" noProof="0">
              <a:ln>
                <a:noFill/>
              </a:ln>
              <a:solidFill>
                <a:schemeClr val="accent3">
                  <a:lumMod val="2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laikoma, kad teisėkūros iniciatyvos poveikis aplinkos oro kokybei yra </a:t>
          </a:r>
          <a:r>
            <a:rPr kumimoji="0" lang="lt-LT" sz="1400" b="1" i="0" u="sng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reikšmingai neigiamas</a:t>
          </a:r>
          <a:r>
            <a:rPr kumimoji="0" lang="lt-LT" sz="1400" b="0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285750" indent="-285750" eaLnBrk="1" fontAlgn="auto" latinLnBrk="0" hangingPunct="1">
            <a:lnSpc>
              <a:spcPct val="150000"/>
            </a:lnSpc>
            <a:buFont typeface="Courier New" panose="02070309020205020404" pitchFamily="49" charset="0"/>
            <a:buChar char="o"/>
          </a:pP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Reikšmingai neigiamam teisėkūros iniciatyvos poveikio identifikavimui 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atitinkami 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skaičiuoklė</a:t>
          </a:r>
          <a:r>
            <a:rPr lang="en-US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 laukeliai</a:t>
          </a:r>
          <a:r>
            <a:rPr lang="lt-LT" sz="1400" b="0" i="0" baseline="0">
              <a:solidFill>
                <a:schemeClr val="accent3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automatiškai nuspalvinami tamsiai žalia spalva.</a:t>
          </a:r>
        </a:p>
      </xdr:txBody>
    </xdr:sp>
    <xdr:clientData/>
  </xdr:twoCellAnchor>
  <xdr:twoCellAnchor>
    <xdr:from>
      <xdr:col>0</xdr:col>
      <xdr:colOff>357910</xdr:colOff>
      <xdr:row>43</xdr:row>
      <xdr:rowOff>92364</xdr:rowOff>
    </xdr:from>
    <xdr:to>
      <xdr:col>3</xdr:col>
      <xdr:colOff>135729</xdr:colOff>
      <xdr:row>52</xdr:row>
      <xdr:rowOff>51953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85766408-1467-4767-A267-C93679DC3BC9}"/>
            </a:ext>
          </a:extLst>
        </xdr:cNvPr>
        <xdr:cNvGrpSpPr/>
      </xdr:nvGrpSpPr>
      <xdr:grpSpPr>
        <a:xfrm>
          <a:off x="357910" y="8010814"/>
          <a:ext cx="1701869" cy="1616939"/>
          <a:chOff x="396875" y="8016875"/>
          <a:chExt cx="1717455" cy="1622134"/>
        </a:xfrm>
      </xdr:grpSpPr>
      <xdr:sp macro="" textlink="">
        <xdr:nvSpPr>
          <xdr:cNvPr id="4" name="TextBox 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70C5697-8625-2A43-DBF5-A4123D70392A}"/>
              </a:ext>
            </a:extLst>
          </xdr:cNvPr>
          <xdr:cNvSpPr txBox="1"/>
        </xdr:nvSpPr>
        <xdr:spPr>
          <a:xfrm>
            <a:off x="396875" y="8966826"/>
            <a:ext cx="1717455" cy="6721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>
                <a:solidFill>
                  <a:srgbClr val="808080"/>
                </a:solidFill>
              </a:rPr>
              <a:t>https://aaa.lrv.lt/lt/veiklos-sritys/teisekuros-poveikio-vertinimas/</a:t>
            </a:r>
          </a:p>
        </xdr:txBody>
      </xdr:sp>
      <xdr:pic>
        <xdr:nvPicPr>
          <xdr:cNvPr id="9" name="Paveikslėlis 8">
            <a:extLst>
              <a:ext uri="{FF2B5EF4-FFF2-40B4-BE49-F238E27FC236}">
                <a16:creationId xmlns:a16="http://schemas.microsoft.com/office/drawing/2014/main" id="{F700C76B-B9E6-4DF4-60CE-61E93FD264C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6071" b="683"/>
          <a:stretch/>
        </xdr:blipFill>
        <xdr:spPr>
          <a:xfrm>
            <a:off x="718995" y="8016875"/>
            <a:ext cx="809624" cy="84308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122464</xdr:colOff>
      <xdr:row>0</xdr:row>
      <xdr:rowOff>136071</xdr:rowOff>
    </xdr:from>
    <xdr:ext cx="1932215" cy="10218965"/>
    <xdr:pic>
      <xdr:nvPicPr>
        <xdr:cNvPr id="2" name="Picture 1">
          <a:extLst>
            <a:ext uri="{FF2B5EF4-FFF2-40B4-BE49-F238E27FC236}">
              <a16:creationId xmlns:a16="http://schemas.microsoft.com/office/drawing/2014/main" id="{09FD2D1F-8453-48ED-A9C6-91CE52CBB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" y="136071"/>
          <a:ext cx="1932215" cy="10218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361950</xdr:colOff>
      <xdr:row>2</xdr:row>
      <xdr:rowOff>28575</xdr:rowOff>
    </xdr:from>
    <xdr:to>
      <xdr:col>2</xdr:col>
      <xdr:colOff>523875</xdr:colOff>
      <xdr:row>4</xdr:row>
      <xdr:rowOff>200025</xdr:rowOff>
    </xdr:to>
    <xdr:pic>
      <xdr:nvPicPr>
        <xdr:cNvPr id="21" name="Paveikslėlis 2">
          <a:extLst>
            <a:ext uri="{FF2B5EF4-FFF2-40B4-BE49-F238E27FC236}">
              <a16:creationId xmlns:a16="http://schemas.microsoft.com/office/drawing/2014/main" id="{F8B2AC4B-364D-4F10-AC46-F3603336DC05}"/>
            </a:ext>
            <a:ext uri="{147F2762-F138-4A5C-976F-8EAC2B608ADB}">
              <a16:predDERef xmlns:a16="http://schemas.microsoft.com/office/drawing/2014/main" pred="{09FD2D1F-8453-48ED-A9C6-91CE52CB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90525"/>
          <a:ext cx="1381125" cy="542925"/>
        </a:xfrm>
        <a:prstGeom prst="rect">
          <a:avLst/>
        </a:prstGeom>
      </xdr:spPr>
    </xdr:pic>
    <xdr:clientData/>
  </xdr:twoCellAnchor>
  <xdr:twoCellAnchor>
    <xdr:from>
      <xdr:col>0</xdr:col>
      <xdr:colOff>536574</xdr:colOff>
      <xdr:row>76</xdr:row>
      <xdr:rowOff>168201</xdr:rowOff>
    </xdr:from>
    <xdr:to>
      <xdr:col>3</xdr:col>
      <xdr:colOff>37395</xdr:colOff>
      <xdr:row>86</xdr:row>
      <xdr:rowOff>135718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9E5C0F-CA1E-45B7-AC7E-CB279AC25847}"/>
            </a:ext>
          </a:extLst>
        </xdr:cNvPr>
        <xdr:cNvSpPr txBox="1"/>
      </xdr:nvSpPr>
      <xdr:spPr>
        <a:xfrm>
          <a:off x="536574" y="7733772"/>
          <a:ext cx="1337785" cy="539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oneCellAnchor>
    <xdr:from>
      <xdr:col>1</xdr:col>
      <xdr:colOff>268741</xdr:colOff>
      <xdr:row>73</xdr:row>
      <xdr:rowOff>127564</xdr:rowOff>
    </xdr:from>
    <xdr:ext cx="354857" cy="428190"/>
    <xdr:pic>
      <xdr:nvPicPr>
        <xdr:cNvPr id="7" name="Grafinis elementas 27" descr="Receiver outline">
          <a:extLst>
            <a:ext uri="{FF2B5EF4-FFF2-40B4-BE49-F238E27FC236}">
              <a16:creationId xmlns:a16="http://schemas.microsoft.com/office/drawing/2014/main" id="{CB5BC60E-5B9D-4CA7-9782-DE89B078F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81062" y="7121635"/>
          <a:ext cx="354857" cy="42819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65</xdr:row>
      <xdr:rowOff>79940</xdr:rowOff>
    </xdr:from>
    <xdr:ext cx="502249" cy="497198"/>
    <xdr:pic>
      <xdr:nvPicPr>
        <xdr:cNvPr id="8" name="Grafinis elementas 16" descr="Envelope outline">
          <a:extLst>
            <a:ext uri="{FF2B5EF4-FFF2-40B4-BE49-F238E27FC236}">
              <a16:creationId xmlns:a16="http://schemas.microsoft.com/office/drawing/2014/main" id="{B050D64D-91F5-46DD-B8DB-CB3973296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02821" y="5550011"/>
          <a:ext cx="502249" cy="497198"/>
        </a:xfrm>
        <a:prstGeom prst="rect">
          <a:avLst/>
        </a:prstGeom>
      </xdr:spPr>
    </xdr:pic>
    <xdr:clientData/>
  </xdr:oneCellAnchor>
  <xdr:twoCellAnchor>
    <xdr:from>
      <xdr:col>0</xdr:col>
      <xdr:colOff>357754</xdr:colOff>
      <xdr:row>5</xdr:row>
      <xdr:rowOff>355171</xdr:rowOff>
    </xdr:from>
    <xdr:to>
      <xdr:col>3</xdr:col>
      <xdr:colOff>34</xdr:colOff>
      <xdr:row>7</xdr:row>
      <xdr:rowOff>285751</xdr:rowOff>
    </xdr:to>
    <xdr:pic>
      <xdr:nvPicPr>
        <xdr:cNvPr id="9" name="Picture 69">
          <a:extLst>
            <a:ext uri="{FF2B5EF4-FFF2-40B4-BE49-F238E27FC236}">
              <a16:creationId xmlns:a16="http://schemas.microsoft.com/office/drawing/2014/main" id="{5604FE76-7367-4A49-AA8D-ABED8B1C0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57754" y="1474493"/>
          <a:ext cx="1579568" cy="683970"/>
        </a:xfrm>
        <a:prstGeom prst="rect">
          <a:avLst/>
        </a:prstGeom>
      </xdr:spPr>
    </xdr:pic>
    <xdr:clientData/>
  </xdr:twoCellAnchor>
  <xdr:twoCellAnchor>
    <xdr:from>
      <xdr:col>0</xdr:col>
      <xdr:colOff>350950</xdr:colOff>
      <xdr:row>12</xdr:row>
      <xdr:rowOff>117928</xdr:rowOff>
    </xdr:from>
    <xdr:to>
      <xdr:col>2</xdr:col>
      <xdr:colOff>604042</xdr:colOff>
      <xdr:row>14</xdr:row>
      <xdr:rowOff>45922</xdr:rowOff>
    </xdr:to>
    <xdr:pic>
      <xdr:nvPicPr>
        <xdr:cNvPr id="12" name="Picture 72">
          <a:extLst>
            <a:ext uri="{FF2B5EF4-FFF2-40B4-BE49-F238E27FC236}">
              <a16:creationId xmlns:a16="http://schemas.microsoft.com/office/drawing/2014/main" id="{654C2FCF-AA97-4E07-9E56-2B2DD3F0F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50950" y="3900714"/>
          <a:ext cx="1541235" cy="689994"/>
        </a:xfrm>
        <a:prstGeom prst="rect">
          <a:avLst/>
        </a:prstGeom>
      </xdr:spPr>
    </xdr:pic>
    <xdr:clientData/>
  </xdr:twoCellAnchor>
  <xdr:twoCellAnchor>
    <xdr:from>
      <xdr:col>0</xdr:col>
      <xdr:colOff>571501</xdr:colOff>
      <xdr:row>68</xdr:row>
      <xdr:rowOff>190499</xdr:rowOff>
    </xdr:from>
    <xdr:to>
      <xdr:col>3</xdr:col>
      <xdr:colOff>67218</xdr:colOff>
      <xdr:row>70</xdr:row>
      <xdr:rowOff>86887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6934CA9-0A9B-40F5-9424-7BD92487209F}"/>
            </a:ext>
          </a:extLst>
        </xdr:cNvPr>
        <xdr:cNvSpPr txBox="1"/>
      </xdr:nvSpPr>
      <xdr:spPr>
        <a:xfrm>
          <a:off x="571501" y="6232070"/>
          <a:ext cx="1332681" cy="277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17</xdr:col>
      <xdr:colOff>169333</xdr:colOff>
      <xdr:row>4</xdr:row>
      <xdr:rowOff>0</xdr:rowOff>
    </xdr:from>
    <xdr:to>
      <xdr:col>26</xdr:col>
      <xdr:colOff>457199</xdr:colOff>
      <xdr:row>14</xdr:row>
      <xdr:rowOff>10583</xdr:rowOff>
    </xdr:to>
    <xdr:graphicFrame macro="">
      <xdr:nvGraphicFramePr>
        <xdr:cNvPr id="25" name="Chart 13">
          <a:extLst>
            <a:ext uri="{FF2B5EF4-FFF2-40B4-BE49-F238E27FC236}">
              <a16:creationId xmlns:a16="http://schemas.microsoft.com/office/drawing/2014/main" id="{0012AD60-02C4-1C9C-016D-3F95B5041CAF}"/>
            </a:ext>
            <a:ext uri="{147F2762-F138-4A5C-976F-8EAC2B608ADB}">
              <a16:predDERef xmlns:a16="http://schemas.microsoft.com/office/drawing/2014/main" pred="{E6934CA9-0A9B-40F5-9424-7BD924872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38100</xdr:colOff>
      <xdr:row>1</xdr:row>
      <xdr:rowOff>0</xdr:rowOff>
    </xdr:from>
    <xdr:to>
      <xdr:col>27</xdr:col>
      <xdr:colOff>0</xdr:colOff>
      <xdr:row>15</xdr:row>
      <xdr:rowOff>0</xdr:rowOff>
    </xdr:to>
    <xdr:sp macro="" textlink="">
      <xdr:nvSpPr>
        <xdr:cNvPr id="26" name="Stačiakampis 22">
          <a:extLst>
            <a:ext uri="{FF2B5EF4-FFF2-40B4-BE49-F238E27FC236}">
              <a16:creationId xmlns:a16="http://schemas.microsoft.com/office/drawing/2014/main" id="{7A38DE72-A143-4058-B7AF-8B97063E5FB2}"/>
            </a:ext>
            <a:ext uri="{147F2762-F138-4A5C-976F-8EAC2B608ADB}">
              <a16:predDERef xmlns:a16="http://schemas.microsoft.com/office/drawing/2014/main" pred="{609DEACF-2BD9-8CCA-C121-81373325173F}"/>
            </a:ext>
          </a:extLst>
        </xdr:cNvPr>
        <xdr:cNvSpPr/>
      </xdr:nvSpPr>
      <xdr:spPr>
        <a:xfrm>
          <a:off x="10797381" y="182563"/>
          <a:ext cx="6391275" cy="4548187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 editAs="oneCell">
    <xdr:from>
      <xdr:col>0</xdr:col>
      <xdr:colOff>353786</xdr:colOff>
      <xdr:row>8</xdr:row>
      <xdr:rowOff>0</xdr:rowOff>
    </xdr:from>
    <xdr:to>
      <xdr:col>2</xdr:col>
      <xdr:colOff>605065</xdr:colOff>
      <xdr:row>9</xdr:row>
      <xdr:rowOff>320675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1DE37D9-3D4A-4198-A26C-6D5CC3094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3786" y="2264833"/>
          <a:ext cx="1535390" cy="701675"/>
        </a:xfrm>
        <a:prstGeom prst="rect">
          <a:avLst/>
        </a:prstGeom>
      </xdr:spPr>
    </xdr:pic>
    <xdr:clientData/>
  </xdr:twoCellAnchor>
  <xdr:twoCellAnchor editAs="oneCell">
    <xdr:from>
      <xdr:col>0</xdr:col>
      <xdr:colOff>362857</xdr:colOff>
      <xdr:row>10</xdr:row>
      <xdr:rowOff>45357</xdr:rowOff>
    </xdr:from>
    <xdr:to>
      <xdr:col>2</xdr:col>
      <xdr:colOff>605064</xdr:colOff>
      <xdr:row>11</xdr:row>
      <xdr:rowOff>378278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8860406-061F-4C42-9909-2621068EF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colorTemperature colorTemp="5900"/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2857" y="3072190"/>
          <a:ext cx="1526318" cy="713921"/>
        </a:xfrm>
        <a:prstGeom prst="rect">
          <a:avLst/>
        </a:prstGeom>
      </xdr:spPr>
    </xdr:pic>
    <xdr:clientData/>
  </xdr:twoCellAnchor>
  <xdr:twoCellAnchor>
    <xdr:from>
      <xdr:col>5</xdr:col>
      <xdr:colOff>12700</xdr:colOff>
      <xdr:row>71</xdr:row>
      <xdr:rowOff>11793</xdr:rowOff>
    </xdr:from>
    <xdr:to>
      <xdr:col>6</xdr:col>
      <xdr:colOff>50429</xdr:colOff>
      <xdr:row>72</xdr:row>
      <xdr:rowOff>37524</xdr:rowOff>
    </xdr:to>
    <xdr:sp macro="" textlink="">
      <xdr:nvSpPr>
        <xdr:cNvPr id="27" name="Stačiakampis 14">
          <a:extLst>
            <a:ext uri="{FF2B5EF4-FFF2-40B4-BE49-F238E27FC236}">
              <a16:creationId xmlns:a16="http://schemas.microsoft.com/office/drawing/2014/main" id="{3032F2D5-C93B-4B13-A5E9-710354358FCE}"/>
            </a:ext>
            <a:ext uri="{147F2762-F138-4A5C-976F-8EAC2B608ADB}">
              <a16:predDERef xmlns:a16="http://schemas.microsoft.com/office/drawing/2014/main" pred="{78860406-061F-4C42-9909-2621068EF378}"/>
            </a:ext>
          </a:extLst>
        </xdr:cNvPr>
        <xdr:cNvSpPr/>
      </xdr:nvSpPr>
      <xdr:spPr>
        <a:xfrm>
          <a:off x="2755900" y="6723743"/>
          <a:ext cx="609229" cy="209881"/>
        </a:xfrm>
        <a:prstGeom prst="rect">
          <a:avLst/>
        </a:prstGeom>
        <a:solidFill>
          <a:srgbClr val="8FCEA5"/>
        </a:solidFill>
        <a:ln w="12700" cap="flat" cmpd="sng" algn="ctr">
          <a:solidFill>
            <a:srgbClr val="B2B2B2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t-LT" sz="1100" b="0" i="0" u="none" strike="noStrike" kern="0" cap="none" spc="0" normalizeH="0" baseline="0" noProof="0">
            <a:ln>
              <a:noFill/>
            </a:ln>
            <a:solidFill>
              <a:srgbClr val="44C8F5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4082</xdr:colOff>
      <xdr:row>69</xdr:row>
      <xdr:rowOff>43996</xdr:rowOff>
    </xdr:from>
    <xdr:to>
      <xdr:col>6</xdr:col>
      <xdr:colOff>46924</xdr:colOff>
      <xdr:row>70</xdr:row>
      <xdr:rowOff>71376</xdr:rowOff>
    </xdr:to>
    <xdr:sp macro="" textlink="">
      <xdr:nvSpPr>
        <xdr:cNvPr id="20" name="Stačiakampis 20">
          <a:extLst>
            <a:ext uri="{FF2B5EF4-FFF2-40B4-BE49-F238E27FC236}">
              <a16:creationId xmlns:a16="http://schemas.microsoft.com/office/drawing/2014/main" id="{5AFEDBC3-7675-46C1-8398-11150D42951C}"/>
            </a:ext>
            <a:ext uri="{147F2762-F138-4A5C-976F-8EAC2B608ADB}">
              <a16:predDERef xmlns:a16="http://schemas.microsoft.com/office/drawing/2014/main" pred="{3032F2D5-C93B-4B13-A5E9-710354358FCE}"/>
            </a:ext>
          </a:extLst>
        </xdr:cNvPr>
        <xdr:cNvSpPr/>
      </xdr:nvSpPr>
      <xdr:spPr>
        <a:xfrm>
          <a:off x="2747282" y="6387646"/>
          <a:ext cx="614342" cy="211530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B2B2B2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t-LT" sz="1100" b="0" i="0" u="none" strike="noStrike" kern="0" cap="none" spc="0" normalizeH="0" baseline="0" noProof="0">
            <a:ln>
              <a:noFill/>
            </a:ln>
            <a:solidFill>
              <a:srgbClr val="44C8F5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177346</xdr:colOff>
      <xdr:row>67</xdr:row>
      <xdr:rowOff>52614</xdr:rowOff>
    </xdr:from>
    <xdr:to>
      <xdr:col>6</xdr:col>
      <xdr:colOff>38922</xdr:colOff>
      <xdr:row>68</xdr:row>
      <xdr:rowOff>77355</xdr:rowOff>
    </xdr:to>
    <xdr:sp macro="" textlink="">
      <xdr:nvSpPr>
        <xdr:cNvPr id="19" name="Stačiakampis 23">
          <a:extLst>
            <a:ext uri="{FF2B5EF4-FFF2-40B4-BE49-F238E27FC236}">
              <a16:creationId xmlns:a16="http://schemas.microsoft.com/office/drawing/2014/main" id="{16398115-EC1C-4381-9389-24029738B3E6}"/>
            </a:ext>
            <a:ext uri="{147F2762-F138-4A5C-976F-8EAC2B608ADB}">
              <a16:predDERef xmlns:a16="http://schemas.microsoft.com/office/drawing/2014/main" pred="{5AFEDBC3-7675-46C1-8398-11150D42951C}"/>
            </a:ext>
          </a:extLst>
        </xdr:cNvPr>
        <xdr:cNvSpPr/>
      </xdr:nvSpPr>
      <xdr:spPr>
        <a:xfrm>
          <a:off x="2742746" y="6027964"/>
          <a:ext cx="610876" cy="20889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ap="flat" cmpd="sng" algn="ctr">
          <a:solidFill>
            <a:srgbClr val="B2B2B2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t-LT" sz="1100" b="0" i="0" u="none" strike="noStrike" kern="0" cap="none" spc="0" normalizeH="0" baseline="0" noProof="0">
            <a:ln>
              <a:noFill/>
            </a:ln>
            <a:solidFill>
              <a:srgbClr val="44C8F5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175330</xdr:colOff>
      <xdr:row>65</xdr:row>
      <xdr:rowOff>102004</xdr:rowOff>
    </xdr:from>
    <xdr:to>
      <xdr:col>6</xdr:col>
      <xdr:colOff>35259</xdr:colOff>
      <xdr:row>66</xdr:row>
      <xdr:rowOff>122619</xdr:rowOff>
    </xdr:to>
    <xdr:sp macro="" textlink="">
      <xdr:nvSpPr>
        <xdr:cNvPr id="14" name="Stačiakampis 24">
          <a:extLst>
            <a:ext uri="{FF2B5EF4-FFF2-40B4-BE49-F238E27FC236}">
              <a16:creationId xmlns:a16="http://schemas.microsoft.com/office/drawing/2014/main" id="{4F817DA1-0C97-4842-87FB-390CAD5ACE6B}"/>
            </a:ext>
            <a:ext uri="{147F2762-F138-4A5C-976F-8EAC2B608ADB}">
              <a16:predDERef xmlns:a16="http://schemas.microsoft.com/office/drawing/2014/main" pred="{16398115-EC1C-4381-9389-24029738B3E6}"/>
            </a:ext>
          </a:extLst>
        </xdr:cNvPr>
        <xdr:cNvSpPr/>
      </xdr:nvSpPr>
      <xdr:spPr>
        <a:xfrm>
          <a:off x="2740730" y="5709054"/>
          <a:ext cx="609229" cy="204765"/>
        </a:xfrm>
        <a:prstGeom prst="rect">
          <a:avLst/>
        </a:prstGeom>
        <a:solidFill>
          <a:srgbClr val="D2EBDB"/>
        </a:solidFill>
        <a:ln w="12700" cap="flat" cmpd="sng" algn="ctr">
          <a:solidFill>
            <a:srgbClr val="B2B2B2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t-LT" sz="1100" b="0" i="0" u="none" strike="noStrike" kern="0" cap="none" spc="0" normalizeH="0" baseline="0" noProof="0">
            <a:ln>
              <a:noFill/>
            </a:ln>
            <a:solidFill>
              <a:srgbClr val="44C8F5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97064</xdr:colOff>
      <xdr:row>70</xdr:row>
      <xdr:rowOff>63501</xdr:rowOff>
    </xdr:from>
    <xdr:to>
      <xdr:col>8</xdr:col>
      <xdr:colOff>1689100</xdr:colOff>
      <xdr:row>72</xdr:row>
      <xdr:rowOff>154216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E4D679E-90B6-4C89-87C9-A65CCC4889B7}"/>
            </a:ext>
          </a:extLst>
        </xdr:cNvPr>
        <xdr:cNvSpPr txBox="1"/>
      </xdr:nvSpPr>
      <xdr:spPr>
        <a:xfrm>
          <a:off x="3411764" y="6591301"/>
          <a:ext cx="2887436" cy="459015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Reikšmingai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neigiamo TI poveikio identifikavimo laukelis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6</xdr:col>
      <xdr:colOff>92075</xdr:colOff>
      <xdr:row>69</xdr:row>
      <xdr:rowOff>6350</xdr:rowOff>
    </xdr:from>
    <xdr:to>
      <xdr:col>9</xdr:col>
      <xdr:colOff>339725</xdr:colOff>
      <xdr:row>70</xdr:row>
      <xdr:rowOff>53975</xdr:rowOff>
    </xdr:to>
    <xdr:sp macro="" textlink="">
      <xdr:nvSpPr>
        <xdr:cNvPr id="18" name="TextBox 32">
          <a:extLst>
            <a:ext uri="{FF2B5EF4-FFF2-40B4-BE49-F238E27FC236}">
              <a16:creationId xmlns:a16="http://schemas.microsoft.com/office/drawing/2014/main" id="{30B35398-4B7D-4AC4-8CE3-0B6A9D3026FF}"/>
            </a:ext>
            <a:ext uri="{147F2762-F138-4A5C-976F-8EAC2B608ADB}">
              <a16:predDERef xmlns:a16="http://schemas.microsoft.com/office/drawing/2014/main" pred="{9E4D679E-90B6-4C89-87C9-A65CCC4889B7}"/>
            </a:ext>
          </a:extLst>
        </xdr:cNvPr>
        <xdr:cNvSpPr txBox="1"/>
      </xdr:nvSpPr>
      <xdr:spPr>
        <a:xfrm>
          <a:off x="3406775" y="6350000"/>
          <a:ext cx="3257550" cy="231775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Neredaguojamas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laukelis</a:t>
          </a:r>
          <a:endParaRPr lang="lt-LT" sz="1100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6</xdr:col>
      <xdr:colOff>82550</xdr:colOff>
      <xdr:row>67</xdr:row>
      <xdr:rowOff>41275</xdr:rowOff>
    </xdr:from>
    <xdr:to>
      <xdr:col>9</xdr:col>
      <xdr:colOff>539750</xdr:colOff>
      <xdr:row>68</xdr:row>
      <xdr:rowOff>107950</xdr:rowOff>
    </xdr:to>
    <xdr:sp macro="" textlink="">
      <xdr:nvSpPr>
        <xdr:cNvPr id="17" name="TextBox 34">
          <a:extLst>
            <a:ext uri="{FF2B5EF4-FFF2-40B4-BE49-F238E27FC236}">
              <a16:creationId xmlns:a16="http://schemas.microsoft.com/office/drawing/2014/main" id="{D49BABFA-58F1-4599-A181-EA1F174B57A6}"/>
            </a:ext>
            <a:ext uri="{147F2762-F138-4A5C-976F-8EAC2B608ADB}">
              <a16:predDERef xmlns:a16="http://schemas.microsoft.com/office/drawing/2014/main" pred="{30B35398-4B7D-4AC4-8CE3-0B6A9D3026FF}"/>
            </a:ext>
          </a:extLst>
        </xdr:cNvPr>
        <xdr:cNvSpPr txBox="1"/>
      </xdr:nvSpPr>
      <xdr:spPr>
        <a:xfrm>
          <a:off x="3397250" y="6016625"/>
          <a:ext cx="3467100" cy="250825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Duomenų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pasirinkimo iš sąrašo laukelis</a:t>
          </a:r>
          <a:endParaRPr lang="lt-LT" sz="1100" b="1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6</xdr:col>
      <xdr:colOff>78014</xdr:colOff>
      <xdr:row>65</xdr:row>
      <xdr:rowOff>101601</xdr:rowOff>
    </xdr:from>
    <xdr:to>
      <xdr:col>9</xdr:col>
      <xdr:colOff>326408</xdr:colOff>
      <xdr:row>67</xdr:row>
      <xdr:rowOff>33153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F95DEA1-26FA-4C23-A81F-063D096C3473}"/>
            </a:ext>
          </a:extLst>
        </xdr:cNvPr>
        <xdr:cNvSpPr txBox="1"/>
      </xdr:nvSpPr>
      <xdr:spPr>
        <a:xfrm>
          <a:off x="3392714" y="5708651"/>
          <a:ext cx="3258294" cy="299852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accent3">
                  <a:lumMod val="25000"/>
                </a:schemeClr>
              </a:solidFill>
            </a:rPr>
            <a:t>Duomenų</a:t>
          </a:r>
          <a:r>
            <a:rPr lang="lt-LT" sz="1100" baseline="0">
              <a:solidFill>
                <a:schemeClr val="accent3">
                  <a:lumMod val="25000"/>
                </a:schemeClr>
              </a:solidFill>
            </a:rPr>
            <a:t> įvesties laukelis</a:t>
          </a:r>
          <a:endParaRPr lang="lt-LT" sz="1100" b="1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75671</xdr:colOff>
      <xdr:row>63</xdr:row>
      <xdr:rowOff>131762</xdr:rowOff>
    </xdr:from>
    <xdr:to>
      <xdr:col>8</xdr:col>
      <xdr:colOff>385763</xdr:colOff>
      <xdr:row>65</xdr:row>
      <xdr:rowOff>7937</xdr:rowOff>
    </xdr:to>
    <xdr:sp macro="" textlink="">
      <xdr:nvSpPr>
        <xdr:cNvPr id="15" name="TextBox 36">
          <a:extLst>
            <a:ext uri="{FF2B5EF4-FFF2-40B4-BE49-F238E27FC236}">
              <a16:creationId xmlns:a16="http://schemas.microsoft.com/office/drawing/2014/main" id="{8C24611E-A639-4F3E-9084-9B9FFA4D6199}"/>
            </a:ext>
            <a:ext uri="{147F2762-F138-4A5C-976F-8EAC2B608ADB}">
              <a16:predDERef xmlns:a16="http://schemas.microsoft.com/office/drawing/2014/main" pred="{AF95DEA1-26FA-4C23-A81F-063D096C3473}"/>
            </a:ext>
          </a:extLst>
        </xdr:cNvPr>
        <xdr:cNvSpPr txBox="1"/>
      </xdr:nvSpPr>
      <xdr:spPr>
        <a:xfrm>
          <a:off x="2641071" y="5370512"/>
          <a:ext cx="2354792" cy="244475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400" b="1">
              <a:solidFill>
                <a:schemeClr val="accent3">
                  <a:lumMod val="25000"/>
                </a:schemeClr>
              </a:solidFill>
            </a:rPr>
            <a:t>ŽYMĖJIMAI</a:t>
          </a:r>
          <a:r>
            <a:rPr lang="lt-LT" sz="1400" b="1" baseline="0">
              <a:solidFill>
                <a:schemeClr val="accent3">
                  <a:lumMod val="25000"/>
                </a:schemeClr>
              </a:solidFill>
            </a:rPr>
            <a:t> IR PASTABOS</a:t>
          </a:r>
          <a:endParaRPr lang="lt-LT" sz="1400" b="1">
            <a:solidFill>
              <a:schemeClr val="accent3">
                <a:lumMod val="25000"/>
              </a:schemeClr>
            </a:solidFill>
          </a:endParaRPr>
        </a:p>
      </xdr:txBody>
    </xdr:sp>
    <xdr:clientData/>
  </xdr:twoCellAnchor>
  <xdr:twoCellAnchor>
    <xdr:from>
      <xdr:col>5</xdr:col>
      <xdr:colOff>3737</xdr:colOff>
      <xdr:row>1</xdr:row>
      <xdr:rowOff>142875</xdr:rowOff>
    </xdr:from>
    <xdr:to>
      <xdr:col>13</xdr:col>
      <xdr:colOff>1</xdr:colOff>
      <xdr:row>3</xdr:row>
      <xdr:rowOff>125288</xdr:rowOff>
    </xdr:to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DC06999-6962-4ECF-9975-C182E583F820}"/>
            </a:ext>
          </a:extLst>
        </xdr:cNvPr>
        <xdr:cNvSpPr txBox="1"/>
      </xdr:nvSpPr>
      <xdr:spPr>
        <a:xfrm>
          <a:off x="2752913" y="325904"/>
          <a:ext cx="7776882" cy="34847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bg1">
              <a:lumMod val="20000"/>
              <a:lumOff val="80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1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NAMŲ ŪKIUOSE DEGINAMO KURO RŪŠIES REGULIAVIMO POVEIKIO VERTINIMO SKAIČIUOKLĖ</a:t>
          </a:r>
        </a:p>
      </xdr:txBody>
    </xdr:sp>
    <xdr:clientData/>
  </xdr:twoCellAnchor>
  <xdr:twoCellAnchor>
    <xdr:from>
      <xdr:col>17</xdr:col>
      <xdr:colOff>168087</xdr:colOff>
      <xdr:row>1</xdr:row>
      <xdr:rowOff>161925</xdr:rowOff>
    </xdr:from>
    <xdr:to>
      <xdr:col>26</xdr:col>
      <xdr:colOff>447673</xdr:colOff>
      <xdr:row>3</xdr:row>
      <xdr:rowOff>144338</xdr:rowOff>
    </xdr:to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109BE707-4612-4A26-A205-75045956756F}"/>
            </a:ext>
          </a:extLst>
        </xdr:cNvPr>
        <xdr:cNvSpPr txBox="1"/>
      </xdr:nvSpPr>
      <xdr:spPr>
        <a:xfrm>
          <a:off x="10921999" y="344954"/>
          <a:ext cx="6061821" cy="34847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bg1">
              <a:lumMod val="20000"/>
              <a:lumOff val="80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1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ORO TERŠALŲ KIEKI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O</a:t>
          </a:r>
          <a:r>
            <a:rPr kumimoji="0" lang="lt-LT" sz="11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 POKYČIŲ PASISKIRSTYMAS </a:t>
          </a:r>
        </a:p>
      </xdr:txBody>
    </xdr:sp>
    <xdr:clientData/>
  </xdr:twoCellAnchor>
  <xdr:twoCellAnchor>
    <xdr:from>
      <xdr:col>0</xdr:col>
      <xdr:colOff>371928</xdr:colOff>
      <xdr:row>81</xdr:row>
      <xdr:rowOff>127000</xdr:rowOff>
    </xdr:from>
    <xdr:to>
      <xdr:col>3</xdr:col>
      <xdr:colOff>157169</xdr:colOff>
      <xdr:row>90</xdr:row>
      <xdr:rowOff>107206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FED4D9B0-F832-42A8-9EE7-52573C94F21C}"/>
            </a:ext>
          </a:extLst>
        </xdr:cNvPr>
        <xdr:cNvGrpSpPr/>
      </xdr:nvGrpSpPr>
      <xdr:grpSpPr>
        <a:xfrm>
          <a:off x="371928" y="8356600"/>
          <a:ext cx="1709291" cy="1643906"/>
          <a:chOff x="396875" y="8016875"/>
          <a:chExt cx="1717455" cy="1622134"/>
        </a:xfrm>
      </xdr:grpSpPr>
      <xdr:sp macro="" textlink="">
        <xdr:nvSpPr>
          <xdr:cNvPr id="6" name="TextBox 5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B229AF91-B9FD-99B8-F8BE-20AB8A83422E}"/>
              </a:ext>
            </a:extLst>
          </xdr:cNvPr>
          <xdr:cNvSpPr txBox="1"/>
        </xdr:nvSpPr>
        <xdr:spPr>
          <a:xfrm>
            <a:off x="396875" y="8966826"/>
            <a:ext cx="1717455" cy="6721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>
                <a:solidFill>
                  <a:srgbClr val="808080"/>
                </a:solidFill>
              </a:rPr>
              <a:t>https://aaa.lrv.lt/lt/veiklos-sritys/teisekuros-poveikio-vertinimas/</a:t>
            </a:r>
          </a:p>
        </xdr:txBody>
      </xdr:sp>
      <xdr:pic>
        <xdr:nvPicPr>
          <xdr:cNvPr id="29" name="Paveikslėlis 28">
            <a:extLst>
              <a:ext uri="{FF2B5EF4-FFF2-40B4-BE49-F238E27FC236}">
                <a16:creationId xmlns:a16="http://schemas.microsoft.com/office/drawing/2014/main" id="{79EECE9D-B001-B285-514F-EFD011079D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6071" b="683"/>
          <a:stretch/>
        </xdr:blipFill>
        <xdr:spPr>
          <a:xfrm>
            <a:off x="718995" y="8016875"/>
            <a:ext cx="809624" cy="84308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122464</xdr:colOff>
      <xdr:row>0</xdr:row>
      <xdr:rowOff>136071</xdr:rowOff>
    </xdr:from>
    <xdr:ext cx="1932215" cy="10150929"/>
    <xdr:pic>
      <xdr:nvPicPr>
        <xdr:cNvPr id="26" name="Picture 25">
          <a:extLst>
            <a:ext uri="{FF2B5EF4-FFF2-40B4-BE49-F238E27FC236}">
              <a16:creationId xmlns:a16="http://schemas.microsoft.com/office/drawing/2014/main" id="{8D1EB58F-EFB0-4B4E-945B-069162060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" y="136071"/>
          <a:ext cx="1932215" cy="1015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370795</xdr:colOff>
      <xdr:row>2</xdr:row>
      <xdr:rowOff>17006</xdr:rowOff>
    </xdr:from>
    <xdr:to>
      <xdr:col>2</xdr:col>
      <xdr:colOff>535013</xdr:colOff>
      <xdr:row>5</xdr:row>
      <xdr:rowOff>44197</xdr:rowOff>
    </xdr:to>
    <xdr:pic>
      <xdr:nvPicPr>
        <xdr:cNvPr id="27" name="Paveikslėlis 2">
          <a:extLst>
            <a:ext uri="{FF2B5EF4-FFF2-40B4-BE49-F238E27FC236}">
              <a16:creationId xmlns:a16="http://schemas.microsoft.com/office/drawing/2014/main" id="{D94362C1-7F2B-4631-9345-D36D370EDF13}"/>
            </a:ext>
            <a:ext uri="{147F2762-F138-4A5C-976F-8EAC2B608ADB}">
              <a16:predDERef xmlns:a16="http://schemas.microsoft.com/office/drawing/2014/main" pred="{46023FA3-9223-450D-88ED-40320E00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95" y="398006"/>
          <a:ext cx="1388861" cy="598691"/>
        </a:xfrm>
        <a:prstGeom prst="rect">
          <a:avLst/>
        </a:prstGeom>
      </xdr:spPr>
    </xdr:pic>
    <xdr:clientData/>
  </xdr:twoCellAnchor>
  <xdr:twoCellAnchor>
    <xdr:from>
      <xdr:col>0</xdr:col>
      <xdr:colOff>563788</xdr:colOff>
      <xdr:row>38</xdr:row>
      <xdr:rowOff>86557</xdr:rowOff>
    </xdr:from>
    <xdr:to>
      <xdr:col>3</xdr:col>
      <xdr:colOff>64609</xdr:colOff>
      <xdr:row>41</xdr:row>
      <xdr:rowOff>54074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9B69222-8794-47B0-A624-EDA37CF72063}"/>
            </a:ext>
          </a:extLst>
        </xdr:cNvPr>
        <xdr:cNvSpPr txBox="1"/>
      </xdr:nvSpPr>
      <xdr:spPr>
        <a:xfrm>
          <a:off x="563788" y="7325557"/>
          <a:ext cx="1337785" cy="539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>
              <a:solidFill>
                <a:srgbClr val="808080"/>
              </a:solidFill>
            </a:rPr>
            <a:t>+370 682 92 653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oneCellAnchor>
    <xdr:from>
      <xdr:col>1</xdr:col>
      <xdr:colOff>309562</xdr:colOff>
      <xdr:row>35</xdr:row>
      <xdr:rowOff>141170</xdr:rowOff>
    </xdr:from>
    <xdr:ext cx="354857" cy="428190"/>
    <xdr:pic>
      <xdr:nvPicPr>
        <xdr:cNvPr id="31" name="Grafinis elementas 27" descr="Receiver outline">
          <a:extLst>
            <a:ext uri="{FF2B5EF4-FFF2-40B4-BE49-F238E27FC236}">
              <a16:creationId xmlns:a16="http://schemas.microsoft.com/office/drawing/2014/main" id="{F7CB124F-DFA6-4BB7-A7B3-3DE8427F3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21883" y="6808670"/>
          <a:ext cx="354857" cy="428190"/>
        </a:xfrm>
        <a:prstGeom prst="rect">
          <a:avLst/>
        </a:prstGeom>
      </xdr:spPr>
    </xdr:pic>
    <xdr:clientData/>
  </xdr:oneCellAnchor>
  <xdr:oneCellAnchor>
    <xdr:from>
      <xdr:col>1</xdr:col>
      <xdr:colOff>217713</xdr:colOff>
      <xdr:row>28</xdr:row>
      <xdr:rowOff>188796</xdr:rowOff>
    </xdr:from>
    <xdr:ext cx="502249" cy="497198"/>
    <xdr:pic>
      <xdr:nvPicPr>
        <xdr:cNvPr id="32" name="Grafinis elementas 16" descr="Envelope outline">
          <a:extLst>
            <a:ext uri="{FF2B5EF4-FFF2-40B4-BE49-F238E27FC236}">
              <a16:creationId xmlns:a16="http://schemas.microsoft.com/office/drawing/2014/main" id="{49535613-B895-46E2-BC46-F8BA8FFD5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30034" y="5522796"/>
          <a:ext cx="502249" cy="497198"/>
        </a:xfrm>
        <a:prstGeom prst="rect">
          <a:avLst/>
        </a:prstGeom>
      </xdr:spPr>
    </xdr:pic>
    <xdr:clientData/>
  </xdr:oneCellAnchor>
  <xdr:twoCellAnchor>
    <xdr:from>
      <xdr:col>0</xdr:col>
      <xdr:colOff>357754</xdr:colOff>
      <xdr:row>8</xdr:row>
      <xdr:rowOff>45923</xdr:rowOff>
    </xdr:from>
    <xdr:to>
      <xdr:col>3</xdr:col>
      <xdr:colOff>34</xdr:colOff>
      <xdr:row>12</xdr:row>
      <xdr:rowOff>0</xdr:rowOff>
    </xdr:to>
    <xdr:pic>
      <xdr:nvPicPr>
        <xdr:cNvPr id="33" name="Picture 69">
          <a:extLst>
            <a:ext uri="{FF2B5EF4-FFF2-40B4-BE49-F238E27FC236}">
              <a16:creationId xmlns:a16="http://schemas.microsoft.com/office/drawing/2014/main" id="{A49F689C-AAE9-4793-ABAA-D11B602D6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57754" y="1569923"/>
          <a:ext cx="1479244" cy="716077"/>
        </a:xfrm>
        <a:prstGeom prst="rect">
          <a:avLst/>
        </a:prstGeom>
      </xdr:spPr>
    </xdr:pic>
    <xdr:clientData/>
  </xdr:twoCellAnchor>
  <xdr:twoCellAnchor>
    <xdr:from>
      <xdr:col>0</xdr:col>
      <xdr:colOff>598715</xdr:colOff>
      <xdr:row>31</xdr:row>
      <xdr:rowOff>176891</xdr:rowOff>
    </xdr:from>
    <xdr:to>
      <xdr:col>3</xdr:col>
      <xdr:colOff>94432</xdr:colOff>
      <xdr:row>33</xdr:row>
      <xdr:rowOff>73279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D601478-65A0-47EE-8124-45F77AE1CD06}"/>
            </a:ext>
          </a:extLst>
        </xdr:cNvPr>
        <xdr:cNvSpPr txBox="1"/>
      </xdr:nvSpPr>
      <xdr:spPr>
        <a:xfrm>
          <a:off x="598715" y="6082391"/>
          <a:ext cx="1332681" cy="277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rgbClr val="808080"/>
              </a:solidFill>
            </a:rPr>
            <a:t>aaa</a:t>
          </a:r>
          <a:r>
            <a:rPr lang="en-US" sz="1100">
              <a:solidFill>
                <a:srgbClr val="808080"/>
              </a:solidFill>
            </a:rPr>
            <a:t>@gamta.lt</a:t>
          </a:r>
          <a:endParaRPr lang="lt-LT" sz="1100">
            <a:solidFill>
              <a:srgbClr val="808080"/>
            </a:solidFill>
          </a:endParaRPr>
        </a:p>
      </xdr:txBody>
    </xdr:sp>
    <xdr:clientData/>
  </xdr:twoCellAnchor>
  <xdr:twoCellAnchor>
    <xdr:from>
      <xdr:col>0</xdr:col>
      <xdr:colOff>367393</xdr:colOff>
      <xdr:row>18</xdr:row>
      <xdr:rowOff>95250</xdr:rowOff>
    </xdr:from>
    <xdr:to>
      <xdr:col>3</xdr:col>
      <xdr:colOff>12245</xdr:colOff>
      <xdr:row>22</xdr:row>
      <xdr:rowOff>68036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60BCDD7-F59D-4A1A-AD36-0A9F7A345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67393" y="3524250"/>
          <a:ext cx="1481816" cy="734786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353787</xdr:colOff>
      <xdr:row>13</xdr:row>
      <xdr:rowOff>68035</xdr:rowOff>
    </xdr:from>
    <xdr:to>
      <xdr:col>3</xdr:col>
      <xdr:colOff>1</xdr:colOff>
      <xdr:row>17</xdr:row>
      <xdr:rowOff>37618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DA2BE9-5406-8963-835C-4081F6B0E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4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53787" y="2544535"/>
          <a:ext cx="1483178" cy="731583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23</xdr:row>
      <xdr:rowOff>122465</xdr:rowOff>
    </xdr:from>
    <xdr:to>
      <xdr:col>3</xdr:col>
      <xdr:colOff>24078</xdr:colOff>
      <xdr:row>27</xdr:row>
      <xdr:rowOff>122531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C43DC68-6C37-DDF3-94C0-9049D74F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colorTemperature colorTemp="5900"/>
                  </a14:imgEffect>
                  <a14:imgEffect>
                    <a14:saturation sat="6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7393" y="4503965"/>
          <a:ext cx="1493649" cy="762066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1</xdr:row>
      <xdr:rowOff>104775</xdr:rowOff>
    </xdr:from>
    <xdr:to>
      <xdr:col>7</xdr:col>
      <xdr:colOff>1952625</xdr:colOff>
      <xdr:row>3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70F897-160B-42A8-99E2-1749153F101F}"/>
            </a:ext>
            <a:ext uri="{147F2762-F138-4A5C-976F-8EAC2B608ADB}">
              <a16:predDERef xmlns:a16="http://schemas.microsoft.com/office/drawing/2014/main" pred="{CC43DC68-6C37-DDF3-94C0-9049D74FE4A7}"/>
            </a:ext>
          </a:extLst>
        </xdr:cNvPr>
        <xdr:cNvSpPr txBox="1"/>
      </xdr:nvSpPr>
      <xdr:spPr>
        <a:xfrm>
          <a:off x="2676525" y="285750"/>
          <a:ext cx="5438775" cy="3238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bg1">
              <a:lumMod val="20000"/>
              <a:lumOff val="80000"/>
            </a:scheme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100" b="1" i="0" u="none" strike="noStrike" kern="0" cap="none" spc="0" normalizeH="0" baseline="0" noProof="0">
              <a:ln>
                <a:noFill/>
              </a:ln>
              <a:solidFill>
                <a:srgbClr val="F4FAF6">
                  <a:lumMod val="2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SKAIČIUOKLĖS ATNAUJINIMO ISTORIJA</a:t>
          </a:r>
        </a:p>
      </xdr:txBody>
    </xdr:sp>
    <xdr:clientData/>
  </xdr:twoCellAnchor>
  <xdr:twoCellAnchor>
    <xdr:from>
      <xdr:col>0</xdr:col>
      <xdr:colOff>361950</xdr:colOff>
      <xdr:row>44</xdr:row>
      <xdr:rowOff>6350</xdr:rowOff>
    </xdr:from>
    <xdr:to>
      <xdr:col>3</xdr:col>
      <xdr:colOff>155355</xdr:colOff>
      <xdr:row>52</xdr:row>
      <xdr:rowOff>155284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433A7B7D-C85E-4D0B-9EC1-8C243A58421B}"/>
            </a:ext>
          </a:extLst>
        </xdr:cNvPr>
        <xdr:cNvGrpSpPr/>
      </xdr:nvGrpSpPr>
      <xdr:grpSpPr>
        <a:xfrm>
          <a:off x="361950" y="8115300"/>
          <a:ext cx="1717455" cy="1622134"/>
          <a:chOff x="396875" y="8016875"/>
          <a:chExt cx="1717455" cy="1622134"/>
        </a:xfrm>
      </xdr:grpSpPr>
      <xdr:sp macro="" textlink="">
        <xdr:nvSpPr>
          <xdr:cNvPr id="7" name="TextBox 6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E1F99E47-D0EF-1C15-C8FC-9A620F30D080}"/>
              </a:ext>
            </a:extLst>
          </xdr:cNvPr>
          <xdr:cNvSpPr txBox="1"/>
        </xdr:nvSpPr>
        <xdr:spPr>
          <a:xfrm>
            <a:off x="396875" y="8966826"/>
            <a:ext cx="1717455" cy="6721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100">
                <a:solidFill>
                  <a:srgbClr val="808080"/>
                </a:solidFill>
              </a:rPr>
              <a:t>https://aaa.lrv.lt/lt/veiklos-sritys/teisekuros-poveikio-vertinimas/</a:t>
            </a:r>
          </a:p>
        </xdr:txBody>
      </xdr:sp>
      <xdr:pic>
        <xdr:nvPicPr>
          <xdr:cNvPr id="8" name="Paveikslėlis 7">
            <a:extLst>
              <a:ext uri="{FF2B5EF4-FFF2-40B4-BE49-F238E27FC236}">
                <a16:creationId xmlns:a16="http://schemas.microsoft.com/office/drawing/2014/main" id="{F06EC4E4-2CC8-86B5-6E02-299CD1548B9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6071" b="683"/>
          <a:stretch/>
        </xdr:blipFill>
        <xdr:spPr>
          <a:xfrm>
            <a:off x="718995" y="8016875"/>
            <a:ext cx="809624" cy="8430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aaa tema">
  <a:themeElements>
    <a:clrScheme name="AAA">
      <a:dk1>
        <a:srgbClr val="8FCEA5"/>
      </a:dk1>
      <a:lt1>
        <a:srgbClr val="44C8F5"/>
      </a:lt1>
      <a:dk2>
        <a:srgbClr val="A5D8B7"/>
      </a:dk2>
      <a:lt2>
        <a:srgbClr val="BCE2C9"/>
      </a:lt2>
      <a:accent1>
        <a:srgbClr val="D2EBDB"/>
      </a:accent1>
      <a:accent2>
        <a:srgbClr val="E9F5ED"/>
      </a:accent2>
      <a:accent3>
        <a:srgbClr val="F4FAF6"/>
      </a:accent3>
      <a:accent4>
        <a:srgbClr val="6DCFF6"/>
      </a:accent4>
      <a:accent5>
        <a:srgbClr val="94D9F8"/>
      </a:accent5>
      <a:accent6>
        <a:srgbClr val="B6E4FA"/>
      </a:accent6>
      <a:hlink>
        <a:srgbClr val="DAF4FD"/>
      </a:hlink>
      <a:folHlink>
        <a:srgbClr val="EFF9F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EF0A-3C3A-43E2-B95F-4D71B58C0E1C}">
  <dimension ref="B1:Y42"/>
  <sheetViews>
    <sheetView zoomScaleNormal="100" workbookViewId="0">
      <selection activeCell="P52" sqref="P52"/>
    </sheetView>
  </sheetViews>
  <sheetFormatPr defaultColWidth="9.1796875" defaultRowHeight="14.5"/>
  <cols>
    <col min="1" max="5" width="9.1796875" style="1"/>
    <col min="6" max="6" width="7.81640625" style="1" customWidth="1"/>
    <col min="7" max="15" width="8.7265625" style="1" bestFit="1" customWidth="1"/>
    <col min="16" max="16" width="20.453125" style="1" customWidth="1"/>
    <col min="17" max="16384" width="9.1796875" style="1"/>
  </cols>
  <sheetData>
    <row r="1" spans="2:22" ht="15" customHeight="1">
      <c r="R1" s="102"/>
      <c r="S1" s="103"/>
      <c r="T1" s="103"/>
      <c r="U1" s="103"/>
      <c r="V1" s="103"/>
    </row>
    <row r="2" spans="2:22" ht="15" customHeight="1">
      <c r="R2" s="103"/>
      <c r="S2" s="103"/>
      <c r="T2" s="103"/>
      <c r="U2" s="103"/>
      <c r="V2" s="103"/>
    </row>
    <row r="3" spans="2:22" ht="18.75" customHeight="1"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R3" s="103"/>
      <c r="S3" s="103"/>
      <c r="T3" s="103"/>
      <c r="U3" s="103"/>
      <c r="V3" s="103"/>
    </row>
    <row r="4" spans="2:22" ht="15" customHeight="1">
      <c r="R4" s="103"/>
      <c r="S4" s="103"/>
      <c r="T4" s="103"/>
      <c r="U4" s="103"/>
      <c r="V4" s="103"/>
    </row>
    <row r="5" spans="2:22" ht="15" customHeight="1">
      <c r="R5" s="103"/>
      <c r="S5" s="103"/>
      <c r="T5" s="103"/>
      <c r="U5" s="103"/>
      <c r="V5" s="103"/>
    </row>
    <row r="9" spans="2:22" ht="18.5">
      <c r="B9" s="26"/>
      <c r="C9" s="26"/>
      <c r="D9" s="27"/>
      <c r="E9" s="28"/>
      <c r="I9" s="29"/>
      <c r="K9" s="30"/>
    </row>
    <row r="15" spans="2:22" ht="18.5">
      <c r="J15" s="31"/>
      <c r="N15" s="30"/>
    </row>
    <row r="16" spans="2:22" ht="18.5">
      <c r="H16" s="31"/>
    </row>
    <row r="18" spans="2:25" ht="15.5">
      <c r="B18" s="26"/>
      <c r="C18" s="26"/>
      <c r="D18" s="26"/>
    </row>
    <row r="21" spans="2:25" ht="18.5">
      <c r="E21" s="30"/>
    </row>
    <row r="25" spans="2:25" ht="18.5">
      <c r="G25" s="31"/>
    </row>
    <row r="27" spans="2:25" ht="18.5">
      <c r="C27" s="32"/>
      <c r="H27" s="30"/>
    </row>
    <row r="29" spans="2:25"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"/>
      <c r="R29" s="35"/>
      <c r="S29" s="33"/>
      <c r="T29" s="33"/>
      <c r="U29" s="33"/>
      <c r="V29" s="36"/>
      <c r="W29" s="37"/>
      <c r="X29" s="36"/>
      <c r="Y29" s="37"/>
    </row>
    <row r="30" spans="2:25"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"/>
      <c r="R30" s="35"/>
      <c r="S30" s="33"/>
      <c r="T30" s="33"/>
      <c r="U30" s="33"/>
      <c r="V30" s="38"/>
      <c r="W30" s="38"/>
      <c r="X30" s="39"/>
      <c r="Y30" s="39"/>
    </row>
    <row r="31" spans="2:25"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40"/>
      <c r="R31" s="40"/>
      <c r="S31" s="33"/>
      <c r="T31" s="33"/>
      <c r="U31" s="33"/>
      <c r="V31" s="38"/>
      <c r="W31" s="38"/>
      <c r="X31" s="39"/>
      <c r="Y31" s="39"/>
    </row>
    <row r="32" spans="2:25"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40"/>
      <c r="R32" s="40"/>
      <c r="S32" s="33"/>
      <c r="T32" s="33"/>
      <c r="U32" s="33"/>
      <c r="V32" s="38"/>
      <c r="W32" s="38"/>
      <c r="X32" s="39"/>
      <c r="Y32" s="39"/>
    </row>
    <row r="33" spans="2:25"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40"/>
      <c r="V33" s="39"/>
      <c r="W33" s="39"/>
      <c r="X33" s="39"/>
      <c r="Y33" s="39"/>
    </row>
    <row r="34" spans="2:25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40"/>
      <c r="R34" s="40"/>
      <c r="S34" s="40"/>
      <c r="T34" s="40"/>
      <c r="U34" s="40"/>
      <c r="V34" s="39"/>
      <c r="W34" s="39"/>
      <c r="X34" s="39"/>
      <c r="Y34" s="39"/>
    </row>
    <row r="35" spans="2:25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40"/>
      <c r="T35" s="40"/>
      <c r="U35" s="40"/>
      <c r="V35" s="39"/>
      <c r="W35" s="41"/>
      <c r="X35" s="39"/>
      <c r="Y35" s="39"/>
    </row>
    <row r="36" spans="2:25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0"/>
      <c r="R36" s="40"/>
      <c r="S36" s="40"/>
      <c r="T36" s="40"/>
      <c r="U36" s="40"/>
      <c r="V36" s="39"/>
      <c r="W36" s="39"/>
      <c r="X36" s="39"/>
      <c r="Y36" s="39"/>
    </row>
    <row r="37" spans="2:25"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40"/>
      <c r="R37" s="40"/>
      <c r="S37" s="40"/>
      <c r="T37" s="40"/>
      <c r="U37" s="40"/>
      <c r="V37" s="39"/>
      <c r="W37" s="42"/>
      <c r="X37" s="39"/>
      <c r="Y37" s="39"/>
    </row>
    <row r="38" spans="2:25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40"/>
      <c r="R38" s="40"/>
      <c r="S38" s="40"/>
      <c r="T38" s="40"/>
      <c r="U38" s="40"/>
      <c r="V38" s="39"/>
      <c r="W38" s="39"/>
      <c r="X38" s="39"/>
      <c r="Y38" s="39"/>
    </row>
    <row r="39" spans="2:25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R39" s="40"/>
      <c r="S39" s="40"/>
      <c r="T39" s="40"/>
      <c r="U39" s="40"/>
      <c r="V39" s="39"/>
      <c r="W39" s="43"/>
      <c r="X39" s="39"/>
      <c r="Y39" s="39"/>
    </row>
    <row r="40" spans="2:25" ht="18.5">
      <c r="B40" s="30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2:25"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2:25"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</sheetData>
  <sheetProtection algorithmName="SHA-512" hashValue="E//WOvE0wjR8Ie17IXi3vEupsUEXvmgrkNgRD8ouGG5sPZykfnmS9qU5FbhlU0iP9Jt1bke7T+LdhpPIVhDP9A==" saltValue="BE4494GGqa2iJ3XUzFAHDA==" spinCount="100000" sheet="1" objects="1" scenarios="1"/>
  <mergeCells count="1">
    <mergeCell ref="R1:V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F92B-8B3A-4E35-8640-FF6E1FC530EC}">
  <dimension ref="A1"/>
  <sheetViews>
    <sheetView zoomScaleNormal="100" workbookViewId="0">
      <selection activeCell="O95" sqref="O95"/>
    </sheetView>
  </sheetViews>
  <sheetFormatPr defaultColWidth="9.1796875" defaultRowHeight="14.5"/>
  <cols>
    <col min="1" max="16384" width="9.1796875" style="1"/>
  </cols>
  <sheetData/>
  <sheetProtection algorithmName="SHA-512" hashValue="p664zt2TPFfucJ+K00sZw0Yvl22xSuu3pGkUj56Dy83IHchd82llD+J42buvDfCMiaTKi2gN+aQbR+RwOWD/Lw==" saltValue="KGsHdVIBD9NIUcBc7UsoT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038A-6A61-4E7C-A9D2-58877A7DAF53}">
  <dimension ref="B2:AR87"/>
  <sheetViews>
    <sheetView tabSelected="1" zoomScaleNormal="100" workbookViewId="0">
      <selection activeCell="J6" sqref="J6"/>
    </sheetView>
  </sheetViews>
  <sheetFormatPr defaultColWidth="9.1796875" defaultRowHeight="14.5"/>
  <cols>
    <col min="1" max="3" width="9.1796875" style="1"/>
    <col min="4" max="4" width="9.1796875" style="1" customWidth="1"/>
    <col min="5" max="5" width="2.54296875" style="1" customWidth="1"/>
    <col min="6" max="6" width="8.1796875" style="1" customWidth="1"/>
    <col min="7" max="7" width="8.81640625" style="1" customWidth="1"/>
    <col min="8" max="8" width="9.54296875" style="1" customWidth="1"/>
    <col min="9" max="9" width="24.54296875" style="1" customWidth="1"/>
    <col min="10" max="12" width="15" style="1" customWidth="1"/>
    <col min="13" max="13" width="15.1796875" style="1" customWidth="1"/>
    <col min="14" max="17" width="0.81640625" style="1" customWidth="1"/>
    <col min="18" max="16384" width="9.1796875" style="1"/>
  </cols>
  <sheetData>
    <row r="2" spans="2:28"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4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2:28">
      <c r="E3" s="10"/>
      <c r="F3" s="104" t="s">
        <v>0</v>
      </c>
      <c r="G3" s="104"/>
      <c r="H3" s="104"/>
      <c r="I3" s="104"/>
      <c r="J3" s="104"/>
      <c r="K3" s="104"/>
      <c r="L3" s="104"/>
      <c r="M3" s="104"/>
      <c r="N3" s="17"/>
      <c r="O3" s="17"/>
      <c r="P3" s="17"/>
      <c r="Q3" s="13"/>
      <c r="R3" s="18"/>
      <c r="S3" s="17"/>
      <c r="T3" s="17"/>
      <c r="U3" s="17"/>
      <c r="V3" s="17"/>
      <c r="W3" s="17"/>
      <c r="X3" s="17"/>
      <c r="Y3" s="17"/>
      <c r="Z3" s="17"/>
      <c r="AA3" s="52"/>
      <c r="AB3" s="2"/>
    </row>
    <row r="4" spans="2:28" ht="15" thickBot="1">
      <c r="B4" s="12"/>
      <c r="E4" s="10"/>
      <c r="F4" s="105"/>
      <c r="G4" s="105"/>
      <c r="H4" s="105"/>
      <c r="I4" s="105"/>
      <c r="J4" s="105"/>
      <c r="K4" s="105"/>
      <c r="L4" s="105"/>
      <c r="M4" s="105"/>
      <c r="N4" s="17"/>
      <c r="O4" s="17"/>
      <c r="P4" s="17"/>
      <c r="Q4" s="9"/>
      <c r="R4" s="17"/>
      <c r="S4" s="17"/>
      <c r="T4" s="17"/>
      <c r="U4" s="17"/>
      <c r="V4" s="17"/>
      <c r="W4" s="17"/>
      <c r="X4" s="17"/>
      <c r="Y4" s="17"/>
      <c r="Z4" s="17"/>
      <c r="AA4" s="52"/>
      <c r="AB4" s="2"/>
    </row>
    <row r="5" spans="2:28" ht="30" customHeight="1" thickTop="1" thickBot="1">
      <c r="E5" s="11"/>
      <c r="F5" s="123" t="s">
        <v>1</v>
      </c>
      <c r="G5" s="124"/>
      <c r="H5" s="124"/>
      <c r="I5" s="125"/>
      <c r="J5" s="65" t="s">
        <v>2</v>
      </c>
      <c r="K5" s="66" t="s">
        <v>3</v>
      </c>
      <c r="L5" s="66" t="s">
        <v>4</v>
      </c>
      <c r="M5" s="66" t="s">
        <v>5</v>
      </c>
      <c r="N5" s="49"/>
      <c r="O5" s="17"/>
      <c r="P5" s="17"/>
      <c r="Q5" s="9"/>
      <c r="R5" s="17"/>
      <c r="S5" s="17"/>
      <c r="T5" s="17"/>
      <c r="U5" s="17"/>
      <c r="V5" s="17"/>
      <c r="W5" s="17"/>
      <c r="X5" s="17"/>
      <c r="Y5" s="17"/>
      <c r="Z5" s="17"/>
      <c r="AA5" s="52"/>
      <c r="AB5" s="2"/>
    </row>
    <row r="6" spans="2:28" ht="30" customHeight="1" thickTop="1">
      <c r="E6" s="10"/>
      <c r="F6" s="115" t="s">
        <v>6</v>
      </c>
      <c r="G6" s="116"/>
      <c r="H6" s="117"/>
      <c r="I6" s="67" t="s">
        <v>7</v>
      </c>
      <c r="J6" s="68"/>
      <c r="K6" s="69"/>
      <c r="L6" s="70"/>
      <c r="M6" s="71" t="s">
        <v>8</v>
      </c>
      <c r="N6" s="49"/>
      <c r="O6" s="17"/>
      <c r="P6" s="17"/>
      <c r="Q6" s="9"/>
      <c r="R6" s="17"/>
      <c r="S6" s="17"/>
      <c r="T6" s="17"/>
      <c r="U6" s="17"/>
      <c r="V6" s="17"/>
      <c r="W6" s="17"/>
      <c r="X6" s="17"/>
      <c r="Y6" s="17"/>
      <c r="Z6" s="17"/>
      <c r="AA6" s="52"/>
      <c r="AB6" s="2"/>
    </row>
    <row r="7" spans="2:28" ht="30" customHeight="1">
      <c r="E7" s="10"/>
      <c r="F7" s="118" t="s">
        <v>9</v>
      </c>
      <c r="G7" s="119"/>
      <c r="H7" s="119"/>
      <c r="I7" s="72" t="s">
        <v>10</v>
      </c>
      <c r="J7" s="73" t="s">
        <v>11</v>
      </c>
      <c r="K7" s="74" t="s">
        <v>12</v>
      </c>
      <c r="L7" s="74" t="s">
        <v>11</v>
      </c>
      <c r="M7" s="75" t="s">
        <v>8</v>
      </c>
      <c r="N7" s="17"/>
      <c r="O7" s="17"/>
      <c r="P7" s="17"/>
      <c r="Q7" s="9"/>
      <c r="R7" s="17"/>
      <c r="S7" s="17"/>
      <c r="T7" s="17"/>
      <c r="U7" s="17"/>
      <c r="V7" s="17"/>
      <c r="W7" s="17"/>
      <c r="X7" s="17"/>
      <c r="Y7" s="17"/>
      <c r="Z7" s="17"/>
      <c r="AA7" s="53"/>
      <c r="AB7" s="2"/>
    </row>
    <row r="8" spans="2:28" ht="30" customHeight="1">
      <c r="E8" s="10"/>
      <c r="F8" s="120"/>
      <c r="G8" s="121"/>
      <c r="H8" s="122"/>
      <c r="I8" s="76" t="s">
        <v>13</v>
      </c>
      <c r="J8" s="77" t="s">
        <v>14</v>
      </c>
      <c r="K8" s="74" t="s">
        <v>14</v>
      </c>
      <c r="L8" s="74" t="s">
        <v>14</v>
      </c>
      <c r="M8" s="75" t="s">
        <v>8</v>
      </c>
      <c r="N8" s="17"/>
      <c r="O8" s="17"/>
      <c r="P8" s="17"/>
      <c r="Q8" s="9"/>
      <c r="R8" s="17"/>
      <c r="S8" s="17"/>
      <c r="T8" s="17"/>
      <c r="U8" s="17"/>
      <c r="V8" s="17"/>
      <c r="W8" s="17"/>
      <c r="X8" s="17"/>
      <c r="Y8" s="17"/>
      <c r="Z8" s="17"/>
      <c r="AA8" s="54"/>
      <c r="AB8" s="2"/>
    </row>
    <row r="9" spans="2:28" ht="30" customHeight="1" thickBot="1">
      <c r="E9" s="10"/>
      <c r="F9" s="106" t="s">
        <v>15</v>
      </c>
      <c r="G9" s="107"/>
      <c r="H9" s="108"/>
      <c r="I9" s="78" t="s">
        <v>16</v>
      </c>
      <c r="J9" s="79"/>
      <c r="K9" s="80"/>
      <c r="L9" s="80"/>
      <c r="M9" s="81" t="s">
        <v>8</v>
      </c>
      <c r="N9" s="17"/>
      <c r="O9" s="17"/>
      <c r="P9" s="17"/>
      <c r="Q9" s="9"/>
      <c r="R9" s="17"/>
      <c r="S9" s="17"/>
      <c r="T9" s="17"/>
      <c r="U9" s="17"/>
      <c r="V9" s="17"/>
      <c r="W9" s="17"/>
      <c r="X9" s="17"/>
      <c r="Y9" s="17"/>
      <c r="Z9" s="17"/>
      <c r="AA9" s="55"/>
      <c r="AB9" s="2"/>
    </row>
    <row r="10" spans="2:28" ht="30" customHeight="1">
      <c r="E10" s="10"/>
      <c r="F10" s="109" t="s">
        <v>17</v>
      </c>
      <c r="G10" s="110"/>
      <c r="H10" s="111"/>
      <c r="I10" s="82" t="s">
        <v>18</v>
      </c>
      <c r="J10" s="83" t="str">
        <f>IF(J6&gt;=1,N43,"-")</f>
        <v>-</v>
      </c>
      <c r="K10" s="84" t="str">
        <f>IF(K6&gt;=1,AC43,"-")</f>
        <v>-</v>
      </c>
      <c r="L10" s="85" t="str">
        <f>IF(L6&gt;=1,AQ43,"-")</f>
        <v>-</v>
      </c>
      <c r="M10" s="86">
        <f t="shared" ref="M10:M13" si="0">IFERROR(SUM(J10:L10),"")</f>
        <v>0</v>
      </c>
      <c r="N10" s="17"/>
      <c r="O10" s="17"/>
      <c r="P10" s="17"/>
      <c r="Q10" s="9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2:28" ht="30" customHeight="1">
      <c r="E11" s="10"/>
      <c r="F11" s="106"/>
      <c r="G11" s="107"/>
      <c r="H11" s="108"/>
      <c r="I11" s="82" t="s">
        <v>19</v>
      </c>
      <c r="J11" s="87" t="str">
        <f>IF(J6&gt;=1,N47,"-")</f>
        <v>-</v>
      </c>
      <c r="K11" s="88" t="str">
        <f>IF(K6&gt;=1,AC47,"-")</f>
        <v>-</v>
      </c>
      <c r="L11" s="89" t="str">
        <f>IF(L6&gt;=1,AQ47,"-")</f>
        <v>-</v>
      </c>
      <c r="M11" s="90">
        <f t="shared" si="0"/>
        <v>0</v>
      </c>
      <c r="N11" s="17"/>
      <c r="O11" s="17"/>
      <c r="P11" s="17"/>
      <c r="Q11" s="9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2:28" ht="30" customHeight="1">
      <c r="E12" s="10"/>
      <c r="F12" s="106"/>
      <c r="G12" s="107"/>
      <c r="H12" s="108"/>
      <c r="I12" s="82" t="s">
        <v>20</v>
      </c>
      <c r="J12" s="87" t="str">
        <f>IF(J6&gt;=1,N51,"-")</f>
        <v>-</v>
      </c>
      <c r="K12" s="88" t="str">
        <f>IF(K6&gt;=1,AC51,"-")</f>
        <v>-</v>
      </c>
      <c r="L12" s="89" t="str">
        <f>IF(L6&gt;=1,AQ51,"-")</f>
        <v>-</v>
      </c>
      <c r="M12" s="90">
        <f t="shared" si="0"/>
        <v>0</v>
      </c>
      <c r="N12" s="17"/>
      <c r="O12" s="17"/>
      <c r="P12" s="17"/>
      <c r="Q12" s="9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8" ht="30" customHeight="1">
      <c r="E13" s="10"/>
      <c r="F13" s="106"/>
      <c r="G13" s="107"/>
      <c r="H13" s="107"/>
      <c r="I13" s="82" t="s">
        <v>21</v>
      </c>
      <c r="J13" s="88" t="str">
        <f>IF(J6&gt;=1,N55,"-")</f>
        <v>-</v>
      </c>
      <c r="K13" s="88" t="str">
        <f>IF(K6&gt;=1,AC55,"-")</f>
        <v>-</v>
      </c>
      <c r="L13" s="89" t="str">
        <f>IF(L6&gt;=1,AQ55,"-")</f>
        <v>-</v>
      </c>
      <c r="M13" s="90">
        <f t="shared" si="0"/>
        <v>0</v>
      </c>
      <c r="N13" s="17"/>
      <c r="O13" s="17"/>
      <c r="P13" s="17"/>
      <c r="Q13" s="9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2:28" ht="30" customHeight="1" thickBot="1">
      <c r="E14" s="10"/>
      <c r="F14" s="112"/>
      <c r="G14" s="113"/>
      <c r="H14" s="114"/>
      <c r="I14" s="91" t="s">
        <v>22</v>
      </c>
      <c r="J14" s="92" t="str">
        <f>IF(J6&gt;=1,N59,"-")</f>
        <v>-</v>
      </c>
      <c r="K14" s="93" t="str">
        <f>IF(K6&gt;=1,AC59,"-")</f>
        <v>-</v>
      </c>
      <c r="L14" s="94" t="str">
        <f>IF(L6&gt;=1,AQ59,"-")</f>
        <v>-</v>
      </c>
      <c r="M14" s="90">
        <f>IFERROR(SUM(J14:L14),"")</f>
        <v>0</v>
      </c>
      <c r="N14" s="17"/>
      <c r="O14" s="17"/>
      <c r="P14" s="17"/>
      <c r="Q14" s="9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2:28">
      <c r="E15" s="8"/>
      <c r="F15" s="7"/>
      <c r="G15" s="7"/>
      <c r="H15" s="7"/>
      <c r="I15" s="7"/>
      <c r="J15" s="7"/>
      <c r="K15" s="7"/>
      <c r="L15" s="7"/>
      <c r="M15" s="7"/>
      <c r="N15" s="6"/>
      <c r="O15" s="6"/>
      <c r="P15" s="6"/>
      <c r="Q15" s="5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2:28" ht="12.5" customHeight="1"/>
    <row r="17" spans="6:44" ht="21" hidden="1" customHeight="1">
      <c r="R17" s="2"/>
    </row>
    <row r="18" spans="6:44" ht="21" hidden="1" customHeight="1">
      <c r="F18" s="2"/>
      <c r="G18" s="2" t="s">
        <v>23</v>
      </c>
      <c r="H18" s="2"/>
      <c r="I18" s="2"/>
      <c r="J18" s="2"/>
      <c r="K18" s="2"/>
      <c r="L18" s="2"/>
      <c r="M18" s="2"/>
      <c r="N18" s="2"/>
      <c r="O18" s="2"/>
      <c r="P18" s="2"/>
      <c r="Q18" s="2"/>
      <c r="S18" s="2"/>
    </row>
    <row r="19" spans="6:44" ht="21" hidden="1" customHeight="1">
      <c r="F19" s="2"/>
      <c r="G19" s="2"/>
      <c r="H19" s="2"/>
      <c r="I19" s="2"/>
      <c r="J19" s="4"/>
      <c r="N19" s="2"/>
      <c r="O19" s="2"/>
      <c r="P19" s="2"/>
      <c r="Q19" s="2"/>
    </row>
    <row r="20" spans="6:44" ht="21" hidden="1" customHeight="1">
      <c r="F20" s="2"/>
      <c r="G20" s="3" t="s">
        <v>24</v>
      </c>
      <c r="H20" s="2"/>
      <c r="I20" s="2"/>
      <c r="J20" s="2"/>
      <c r="K20" s="2"/>
      <c r="N20" s="2"/>
      <c r="O20" s="2"/>
      <c r="P20" s="2"/>
      <c r="Q20" s="2"/>
      <c r="U20" s="2"/>
      <c r="V20" s="3" t="s">
        <v>3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3" t="s">
        <v>4</v>
      </c>
      <c r="AK20" s="2"/>
      <c r="AL20" s="2"/>
      <c r="AM20" s="2"/>
      <c r="AN20" s="2"/>
      <c r="AO20" s="2"/>
      <c r="AP20" s="2"/>
      <c r="AQ20" s="2"/>
      <c r="AR20" s="2"/>
    </row>
    <row r="21" spans="6:44" ht="21" hidden="1" customHeight="1">
      <c r="F21" s="2"/>
      <c r="G21" s="2"/>
      <c r="H21" s="2"/>
      <c r="I21" s="2"/>
      <c r="J21" s="2" t="s">
        <v>25</v>
      </c>
      <c r="K21" s="2" t="s">
        <v>25</v>
      </c>
      <c r="N21" s="2"/>
      <c r="O21" s="2"/>
      <c r="P21" s="2"/>
      <c r="Q21" s="2"/>
      <c r="U21" s="2"/>
      <c r="V21" s="2"/>
      <c r="W21" s="2"/>
      <c r="X21" s="2"/>
      <c r="Y21" s="2" t="s">
        <v>25</v>
      </c>
      <c r="Z21" s="2" t="s">
        <v>25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 t="s">
        <v>25</v>
      </c>
      <c r="AN21" s="2" t="s">
        <v>25</v>
      </c>
      <c r="AO21" s="2"/>
      <c r="AP21" s="2"/>
      <c r="AQ21" s="2"/>
      <c r="AR21" s="2"/>
    </row>
    <row r="22" spans="6:44" ht="21" hidden="1" customHeight="1">
      <c r="F22" s="2">
        <v>1</v>
      </c>
      <c r="G22" s="2" t="s">
        <v>14</v>
      </c>
      <c r="H22" s="2"/>
      <c r="I22" s="2"/>
      <c r="J22" s="2" t="str">
        <f>IF((J$7=G22),F22,"")</f>
        <v/>
      </c>
      <c r="K22" s="2">
        <f>IFERROR(SMALL(J$22:J$27,F22),"")</f>
        <v>2</v>
      </c>
      <c r="N22" s="2"/>
      <c r="O22" s="2"/>
      <c r="P22" s="2"/>
      <c r="Q22" s="2"/>
      <c r="U22" s="2">
        <v>1</v>
      </c>
      <c r="V22" s="2" t="s">
        <v>14</v>
      </c>
      <c r="W22" s="2"/>
      <c r="X22" s="2"/>
      <c r="Y22" s="2" t="str">
        <f>IF((K$7=V22),U22,"")</f>
        <v/>
      </c>
      <c r="Z22" s="2">
        <f>IFERROR(SMALL(Y$22:Y$27,U22),"")</f>
        <v>3</v>
      </c>
      <c r="AA22" s="2"/>
      <c r="AB22" s="2"/>
      <c r="AC22" s="2"/>
      <c r="AD22" s="2"/>
      <c r="AE22" s="2"/>
      <c r="AF22" s="2"/>
      <c r="AG22" s="2"/>
      <c r="AH22" s="2"/>
      <c r="AI22" s="2">
        <v>1</v>
      </c>
      <c r="AJ22" s="2" t="s">
        <v>14</v>
      </c>
      <c r="AK22" s="2"/>
      <c r="AL22" s="2"/>
      <c r="AM22" s="2" t="str">
        <f>IF((L$7=AJ22),AI22,"")</f>
        <v/>
      </c>
      <c r="AN22" s="2">
        <f>IFERROR(SMALL(AM$22:AM$27,AI22),"")</f>
        <v>2</v>
      </c>
      <c r="AO22" s="2"/>
      <c r="AP22" s="2"/>
      <c r="AQ22" s="2"/>
      <c r="AR22" s="2"/>
    </row>
    <row r="23" spans="6:44" ht="21" hidden="1" customHeight="1">
      <c r="F23" s="2">
        <v>2</v>
      </c>
      <c r="G23" s="2" t="s">
        <v>11</v>
      </c>
      <c r="H23" s="2"/>
      <c r="I23" s="2"/>
      <c r="J23" s="2">
        <f>IF((J$7=G23),F23,"")</f>
        <v>2</v>
      </c>
      <c r="K23" s="2" t="str">
        <f t="shared" ref="K23:K27" si="1">IFERROR(SMALL(J$22:J$27,F23),"")</f>
        <v/>
      </c>
      <c r="N23" s="2"/>
      <c r="O23" s="2"/>
      <c r="P23" s="2"/>
      <c r="Q23" s="2"/>
      <c r="U23" s="2">
        <v>2</v>
      </c>
      <c r="V23" s="2" t="s">
        <v>11</v>
      </c>
      <c r="W23" s="2"/>
      <c r="X23" s="2"/>
      <c r="Y23" s="2" t="str">
        <f>IF((K$7=V23),U23,"")</f>
        <v/>
      </c>
      <c r="Z23" s="2" t="str">
        <f t="shared" ref="Z23:Z26" si="2">IFERROR(SMALL(Y$22:Y$27,U23),"")</f>
        <v/>
      </c>
      <c r="AA23" s="2"/>
      <c r="AB23" s="2"/>
      <c r="AC23" s="2"/>
      <c r="AD23" s="2"/>
      <c r="AE23" s="2"/>
      <c r="AF23" s="2"/>
      <c r="AG23" s="2"/>
      <c r="AH23" s="2"/>
      <c r="AI23" s="2">
        <v>2</v>
      </c>
      <c r="AJ23" s="2" t="s">
        <v>11</v>
      </c>
      <c r="AK23" s="2"/>
      <c r="AL23" s="2"/>
      <c r="AM23" s="2">
        <f>IF((L$7=AJ23),AI23,"")</f>
        <v>2</v>
      </c>
      <c r="AN23" s="2" t="str">
        <f t="shared" ref="AN23:AN26" si="3">IFERROR(SMALL(AM$22:AM$27,AI23),"")</f>
        <v/>
      </c>
      <c r="AO23" s="2"/>
      <c r="AP23" s="2"/>
      <c r="AQ23" s="2"/>
      <c r="AR23" s="2"/>
    </row>
    <row r="24" spans="6:44" ht="21" hidden="1" customHeight="1">
      <c r="F24" s="2">
        <v>3</v>
      </c>
      <c r="G24" s="2" t="s">
        <v>12</v>
      </c>
      <c r="H24" s="2"/>
      <c r="I24" s="2"/>
      <c r="J24" s="2" t="str">
        <f>IF((J$7=G24),F24,"")</f>
        <v/>
      </c>
      <c r="K24" s="2" t="str">
        <f t="shared" si="1"/>
        <v/>
      </c>
      <c r="N24" s="2"/>
      <c r="O24" s="2"/>
      <c r="P24" s="2"/>
      <c r="Q24" s="2"/>
      <c r="U24" s="2">
        <v>3</v>
      </c>
      <c r="V24" s="2" t="s">
        <v>12</v>
      </c>
      <c r="W24" s="2"/>
      <c r="X24" s="2"/>
      <c r="Y24" s="2">
        <f>IF((K$7=V24),U24,"")</f>
        <v>3</v>
      </c>
      <c r="Z24" s="2" t="str">
        <f t="shared" si="2"/>
        <v/>
      </c>
      <c r="AA24" s="2"/>
      <c r="AB24" s="2"/>
      <c r="AC24" s="2"/>
      <c r="AD24" s="2"/>
      <c r="AE24" s="2"/>
      <c r="AF24" s="2"/>
      <c r="AG24" s="2"/>
      <c r="AH24" s="2"/>
      <c r="AI24" s="2">
        <v>3</v>
      </c>
      <c r="AJ24" s="2" t="s">
        <v>12</v>
      </c>
      <c r="AK24" s="2"/>
      <c r="AL24" s="2"/>
      <c r="AM24" s="2" t="str">
        <f>IF((L$7=AJ24),AI24,"")</f>
        <v/>
      </c>
      <c r="AN24" s="2" t="str">
        <f t="shared" si="3"/>
        <v/>
      </c>
      <c r="AO24" s="2"/>
      <c r="AP24" s="2"/>
      <c r="AQ24" s="2"/>
      <c r="AR24" s="2"/>
    </row>
    <row r="25" spans="6:44" ht="21" hidden="1" customHeight="1">
      <c r="F25" s="2">
        <v>4</v>
      </c>
      <c r="G25" s="2" t="s">
        <v>26</v>
      </c>
      <c r="H25" s="2"/>
      <c r="I25" s="2"/>
      <c r="J25" s="2" t="str">
        <f t="shared" ref="J25:J27" si="4">IF((J$7=G25),F25,"")</f>
        <v/>
      </c>
      <c r="K25" s="2" t="str">
        <f t="shared" si="1"/>
        <v/>
      </c>
      <c r="N25" s="2"/>
      <c r="O25" s="2"/>
      <c r="P25" s="2"/>
      <c r="Q25" s="2"/>
      <c r="U25" s="2">
        <v>4</v>
      </c>
      <c r="V25" s="2" t="s">
        <v>26</v>
      </c>
      <c r="W25" s="2"/>
      <c r="X25" s="2"/>
      <c r="Y25" s="2" t="str">
        <f t="shared" ref="Y25:Y26" si="5">IF((K$7=V25),U25,"")</f>
        <v/>
      </c>
      <c r="Z25" s="2" t="str">
        <f t="shared" si="2"/>
        <v/>
      </c>
      <c r="AA25" s="2"/>
      <c r="AB25" s="2"/>
      <c r="AC25" s="2"/>
      <c r="AD25" s="2"/>
      <c r="AE25" s="2"/>
      <c r="AF25" s="2"/>
      <c r="AG25" s="2"/>
      <c r="AH25" s="2"/>
      <c r="AI25" s="2">
        <v>4</v>
      </c>
      <c r="AJ25" s="2" t="s">
        <v>26</v>
      </c>
      <c r="AK25" s="2"/>
      <c r="AL25" s="2"/>
      <c r="AM25" s="2" t="str">
        <f>IF((L$7=AJ25),AI25,"")</f>
        <v/>
      </c>
      <c r="AN25" s="2" t="str">
        <f t="shared" si="3"/>
        <v/>
      </c>
      <c r="AO25" s="2"/>
      <c r="AP25" s="2"/>
      <c r="AQ25" s="2"/>
      <c r="AR25" s="2"/>
    </row>
    <row r="26" spans="6:44" ht="21" hidden="1" customHeight="1">
      <c r="F26" s="2">
        <v>5</v>
      </c>
      <c r="G26" s="4" t="s">
        <v>27</v>
      </c>
      <c r="H26" s="2"/>
      <c r="I26" s="2"/>
      <c r="J26" s="2" t="str">
        <f t="shared" si="4"/>
        <v/>
      </c>
      <c r="K26" s="2" t="str">
        <f t="shared" si="1"/>
        <v/>
      </c>
      <c r="L26" s="2"/>
      <c r="M26" s="2"/>
      <c r="N26" s="2"/>
      <c r="O26" s="2"/>
      <c r="P26" s="2"/>
      <c r="Q26" s="2"/>
      <c r="U26" s="2">
        <v>5</v>
      </c>
      <c r="V26" s="4" t="s">
        <v>27</v>
      </c>
      <c r="W26" s="2"/>
      <c r="X26" s="2"/>
      <c r="Y26" s="2" t="str">
        <f t="shared" si="5"/>
        <v/>
      </c>
      <c r="Z26" s="2" t="str">
        <f t="shared" si="2"/>
        <v/>
      </c>
      <c r="AA26" s="2"/>
      <c r="AB26" s="2"/>
      <c r="AC26" s="2"/>
      <c r="AD26" s="2"/>
      <c r="AE26" s="2"/>
      <c r="AF26" s="2"/>
      <c r="AG26" s="2"/>
      <c r="AH26" s="2"/>
      <c r="AI26" s="2">
        <v>5</v>
      </c>
      <c r="AJ26" s="4" t="s">
        <v>27</v>
      </c>
      <c r="AK26" s="2"/>
      <c r="AL26" s="2"/>
      <c r="AM26" s="2" t="str">
        <f t="shared" ref="AM26" si="6">IF((L$7=AJ26),AI26,"")</f>
        <v/>
      </c>
      <c r="AN26" s="2" t="str">
        <f t="shared" si="3"/>
        <v/>
      </c>
      <c r="AO26" s="2"/>
      <c r="AP26" s="2"/>
      <c r="AQ26" s="2"/>
      <c r="AR26" s="2"/>
    </row>
    <row r="27" spans="6:44" ht="21" hidden="1" customHeight="1">
      <c r="F27" s="2">
        <v>6</v>
      </c>
      <c r="G27" s="2" t="s">
        <v>28</v>
      </c>
      <c r="H27" s="2"/>
      <c r="I27" s="2"/>
      <c r="J27" s="2" t="str">
        <f t="shared" si="4"/>
        <v/>
      </c>
      <c r="K27" s="2" t="str">
        <f t="shared" si="1"/>
        <v/>
      </c>
      <c r="L27" s="2"/>
      <c r="M27" s="2"/>
      <c r="N27" s="2"/>
      <c r="O27" s="2"/>
      <c r="P27" s="2"/>
      <c r="Q27" s="2"/>
      <c r="U27" s="2">
        <v>6</v>
      </c>
      <c r="V27" s="2" t="s">
        <v>28</v>
      </c>
      <c r="W27" s="2"/>
      <c r="X27" s="2"/>
      <c r="Y27" s="2" t="str">
        <f>IF((K$7=V27),U27,"")</f>
        <v/>
      </c>
      <c r="Z27" s="2" t="str">
        <f>IFERROR(SMALL(Y$22:Y$27,U27),"")</f>
        <v/>
      </c>
      <c r="AA27" s="2"/>
      <c r="AB27" s="2"/>
      <c r="AC27" s="2"/>
      <c r="AD27" s="2"/>
      <c r="AE27" s="2"/>
      <c r="AF27" s="2"/>
      <c r="AG27" s="2"/>
      <c r="AH27" s="2"/>
      <c r="AI27" s="2">
        <v>6</v>
      </c>
      <c r="AJ27" s="2" t="s">
        <v>28</v>
      </c>
      <c r="AK27" s="2"/>
      <c r="AL27" s="2"/>
      <c r="AM27" s="2" t="str">
        <f>IF((L$7=AJ27),AI27,"")</f>
        <v/>
      </c>
      <c r="AN27" s="2" t="str">
        <f>IFERROR(SMALL(AM$22:AM$27,AI27),"")</f>
        <v/>
      </c>
      <c r="AO27" s="2"/>
      <c r="AP27" s="2"/>
      <c r="AQ27" s="2"/>
      <c r="AR27" s="2"/>
    </row>
    <row r="28" spans="6:44" ht="21" hidden="1" customHeight="1"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45"/>
      <c r="AK28" s="2"/>
      <c r="AM28" s="20"/>
      <c r="AN28" s="2"/>
      <c r="AO28" s="45"/>
      <c r="AP28" s="2"/>
      <c r="AR28" s="20"/>
    </row>
    <row r="29" spans="6:44" ht="21" hidden="1" customHeight="1">
      <c r="F29" s="2"/>
      <c r="G29" s="45"/>
      <c r="H29" s="2"/>
      <c r="J29" s="20"/>
      <c r="K29" s="2"/>
      <c r="L29" s="45"/>
      <c r="M29" s="2"/>
      <c r="O29" s="20"/>
      <c r="P29" s="2"/>
      <c r="Q29" s="2"/>
      <c r="R29" s="2"/>
      <c r="S29" s="2"/>
      <c r="U29" s="2"/>
      <c r="V29" s="45"/>
      <c r="W29" s="2"/>
      <c r="Y29" s="20"/>
      <c r="Z29" s="2"/>
      <c r="AA29" s="45"/>
      <c r="AB29" s="2"/>
      <c r="AD29" s="20"/>
      <c r="AE29" s="2"/>
      <c r="AF29" s="2"/>
      <c r="AG29" s="2"/>
      <c r="AH29" s="2"/>
      <c r="AO29" s="2"/>
      <c r="AP29" s="2"/>
      <c r="AQ29" s="20"/>
      <c r="AR29" s="46"/>
    </row>
    <row r="30" spans="6:44" ht="21" hidden="1" customHeight="1">
      <c r="F30" s="2"/>
      <c r="G30" s="2"/>
      <c r="I30" s="2" t="s">
        <v>25</v>
      </c>
      <c r="J30" s="20" t="s">
        <v>25</v>
      </c>
      <c r="K30" s="19"/>
      <c r="L30" s="2"/>
      <c r="M30" s="2"/>
      <c r="N30" s="20"/>
      <c r="O30" s="46"/>
      <c r="P30" s="2"/>
      <c r="Q30" s="2"/>
      <c r="R30" s="2"/>
      <c r="S30" s="2"/>
      <c r="U30" s="2"/>
      <c r="V30" s="2"/>
      <c r="X30" s="2" t="s">
        <v>25</v>
      </c>
      <c r="Y30" s="20" t="s">
        <v>25</v>
      </c>
      <c r="Z30" s="19"/>
      <c r="AA30" s="2"/>
      <c r="AB30" s="2"/>
      <c r="AC30" s="20"/>
      <c r="AD30" s="46"/>
      <c r="AE30" s="2"/>
      <c r="AF30" s="2"/>
      <c r="AG30" s="2"/>
      <c r="AH30" s="2"/>
      <c r="AI30" s="2"/>
      <c r="AJ30" s="2"/>
      <c r="AL30" s="2" t="s">
        <v>25</v>
      </c>
      <c r="AM30" s="20" t="s">
        <v>25</v>
      </c>
      <c r="AN30" s="19"/>
      <c r="AO30" s="2"/>
      <c r="AP30" s="19"/>
      <c r="AQ30" s="2"/>
      <c r="AR30" s="2"/>
    </row>
    <row r="31" spans="6:44" ht="21" hidden="1" customHeight="1">
      <c r="F31" s="2">
        <v>1</v>
      </c>
      <c r="G31" s="2" t="s">
        <v>14</v>
      </c>
      <c r="I31" s="2">
        <f>IF((J$8=G31),F31,"")</f>
        <v>1</v>
      </c>
      <c r="J31" s="2">
        <f>IFERROR(SMALL(I$31:I$36,F31),"")</f>
        <v>1</v>
      </c>
      <c r="K31" s="2"/>
      <c r="L31" s="2"/>
      <c r="M31" s="19"/>
      <c r="N31" s="2"/>
      <c r="O31" s="2"/>
      <c r="P31" s="2"/>
      <c r="Q31" s="2"/>
      <c r="R31" s="2"/>
      <c r="S31" s="2"/>
      <c r="U31" s="2">
        <v>1</v>
      </c>
      <c r="V31" s="2" t="s">
        <v>14</v>
      </c>
      <c r="X31" s="2">
        <f t="shared" ref="X31:X36" si="7">IF((K$8=V31),U31,"")</f>
        <v>1</v>
      </c>
      <c r="Y31" s="2">
        <f t="shared" ref="Y31:Y36" si="8">IFERROR(SMALL(X$31:X$36,U31),"")</f>
        <v>1</v>
      </c>
      <c r="Z31" s="2"/>
      <c r="AA31" s="2"/>
      <c r="AB31" s="19"/>
      <c r="AC31" s="2"/>
      <c r="AD31" s="2"/>
      <c r="AE31" s="2"/>
      <c r="AF31" s="2"/>
      <c r="AG31" s="2"/>
      <c r="AH31" s="2"/>
      <c r="AI31" s="2">
        <v>1</v>
      </c>
      <c r="AJ31" s="2" t="s">
        <v>14</v>
      </c>
      <c r="AL31" s="2">
        <f t="shared" ref="AL31:AL36" si="9">IF((L$8=AJ31),AI31,"")</f>
        <v>1</v>
      </c>
      <c r="AM31" s="2">
        <f>IFERROR(SMALL(AL$31:AL$36,AI31),"")</f>
        <v>1</v>
      </c>
      <c r="AN31" s="19"/>
      <c r="AO31" s="21"/>
      <c r="AP31" s="19"/>
      <c r="AQ31" s="2"/>
      <c r="AR31" s="2"/>
    </row>
    <row r="32" spans="6:44" ht="21" hidden="1" customHeight="1">
      <c r="F32" s="2">
        <v>2</v>
      </c>
      <c r="G32" s="2" t="s">
        <v>11</v>
      </c>
      <c r="I32" s="2" t="str">
        <f>IF((J$8=G32),F32,"")</f>
        <v/>
      </c>
      <c r="J32" s="2" t="str">
        <f>IFERROR(SMALL(I$31:I$36,F32),"")</f>
        <v/>
      </c>
      <c r="K32" s="20"/>
      <c r="L32" s="21"/>
      <c r="M32" s="19"/>
      <c r="N32" s="2"/>
      <c r="O32" s="2"/>
      <c r="P32" s="2"/>
      <c r="Q32" s="2"/>
      <c r="R32" s="2"/>
      <c r="S32" s="2"/>
      <c r="U32" s="2">
        <v>2</v>
      </c>
      <c r="V32" s="2" t="s">
        <v>11</v>
      </c>
      <c r="X32" s="2" t="str">
        <f t="shared" si="7"/>
        <v/>
      </c>
      <c r="Y32" s="2" t="str">
        <f t="shared" si="8"/>
        <v/>
      </c>
      <c r="Z32" s="20"/>
      <c r="AA32" s="21"/>
      <c r="AB32" s="19"/>
      <c r="AC32" s="2"/>
      <c r="AD32" s="2"/>
      <c r="AE32" s="2"/>
      <c r="AF32" s="2"/>
      <c r="AG32" s="2"/>
      <c r="AH32" s="2"/>
      <c r="AI32" s="2">
        <v>2</v>
      </c>
      <c r="AJ32" s="2" t="s">
        <v>11</v>
      </c>
      <c r="AL32" s="2" t="str">
        <f t="shared" si="9"/>
        <v/>
      </c>
      <c r="AM32" s="2" t="str">
        <f t="shared" ref="AM32:AM36" si="10">IFERROR(SMALL(AL$31:AL$36,AI32),"")</f>
        <v/>
      </c>
      <c r="AN32" s="19"/>
      <c r="AO32" s="21"/>
      <c r="AP32" s="19"/>
      <c r="AQ32" s="2"/>
      <c r="AR32" s="2"/>
    </row>
    <row r="33" spans="6:44" ht="21" hidden="1" customHeight="1">
      <c r="F33" s="2">
        <v>3</v>
      </c>
      <c r="G33" s="2" t="s">
        <v>12</v>
      </c>
      <c r="I33" s="2" t="str">
        <f>IF((J$8=G33),F33,"")</f>
        <v/>
      </c>
      <c r="J33" s="2" t="str">
        <f>IFERROR(SMALL(I$31:I$36,F33),"")</f>
        <v/>
      </c>
      <c r="K33" s="20"/>
      <c r="L33" s="21"/>
      <c r="M33" s="19"/>
      <c r="N33" s="2"/>
      <c r="O33" s="2"/>
      <c r="P33" s="2"/>
      <c r="Q33" s="2"/>
      <c r="R33" s="2"/>
      <c r="S33" s="2"/>
      <c r="U33" s="2">
        <v>3</v>
      </c>
      <c r="V33" s="2" t="s">
        <v>12</v>
      </c>
      <c r="X33" s="2" t="str">
        <f t="shared" si="7"/>
        <v/>
      </c>
      <c r="Y33" s="2" t="str">
        <f t="shared" si="8"/>
        <v/>
      </c>
      <c r="Z33" s="20"/>
      <c r="AA33" s="21"/>
      <c r="AB33" s="19"/>
      <c r="AC33" s="2"/>
      <c r="AD33" s="2"/>
      <c r="AE33" s="2"/>
      <c r="AF33" s="2"/>
      <c r="AG33" s="2"/>
      <c r="AH33" s="2"/>
      <c r="AI33" s="2">
        <v>3</v>
      </c>
      <c r="AJ33" s="2" t="s">
        <v>12</v>
      </c>
      <c r="AL33" s="2" t="str">
        <f t="shared" si="9"/>
        <v/>
      </c>
      <c r="AM33" s="2" t="str">
        <f t="shared" si="10"/>
        <v/>
      </c>
      <c r="AN33" s="19"/>
      <c r="AO33" s="21"/>
      <c r="AP33" s="19"/>
      <c r="AQ33" s="2"/>
      <c r="AR33" s="2"/>
    </row>
    <row r="34" spans="6:44" ht="21" hidden="1" customHeight="1">
      <c r="F34" s="2">
        <v>4</v>
      </c>
      <c r="G34" s="2" t="s">
        <v>26</v>
      </c>
      <c r="I34" s="2" t="str">
        <f>IF((J$8=G34),F34,"")</f>
        <v/>
      </c>
      <c r="J34" s="2" t="str">
        <f t="shared" ref="J34:J36" si="11">IFERROR(SMALL(I$31:I$36,F34),"")</f>
        <v/>
      </c>
      <c r="K34" s="20"/>
      <c r="L34" s="21"/>
      <c r="M34" s="19"/>
      <c r="N34" s="2"/>
      <c r="O34" s="2"/>
      <c r="P34" s="2"/>
      <c r="Q34" s="2"/>
      <c r="R34" s="2"/>
      <c r="S34" s="2"/>
      <c r="U34" s="2">
        <v>4</v>
      </c>
      <c r="V34" s="2" t="s">
        <v>26</v>
      </c>
      <c r="X34" s="2" t="str">
        <f t="shared" si="7"/>
        <v/>
      </c>
      <c r="Y34" s="2" t="str">
        <f t="shared" si="8"/>
        <v/>
      </c>
      <c r="Z34" s="20"/>
      <c r="AA34" s="21"/>
      <c r="AB34" s="19"/>
      <c r="AC34" s="2"/>
      <c r="AD34" s="2"/>
      <c r="AE34" s="2"/>
      <c r="AF34" s="2"/>
      <c r="AG34" s="2"/>
      <c r="AH34" s="2"/>
      <c r="AI34" s="2">
        <v>4</v>
      </c>
      <c r="AJ34" s="2" t="s">
        <v>26</v>
      </c>
      <c r="AL34" s="2" t="str">
        <f t="shared" si="9"/>
        <v/>
      </c>
      <c r="AM34" s="2" t="str">
        <f t="shared" si="10"/>
        <v/>
      </c>
      <c r="AN34" s="19"/>
      <c r="AO34" s="21"/>
      <c r="AP34" s="19"/>
      <c r="AQ34" s="2"/>
      <c r="AR34" s="2"/>
    </row>
    <row r="35" spans="6:44" ht="21" hidden="1" customHeight="1">
      <c r="F35" s="2">
        <v>5</v>
      </c>
      <c r="G35" s="2" t="s">
        <v>27</v>
      </c>
      <c r="I35" s="2" t="str">
        <f t="shared" ref="I35:I36" si="12">IF((J$8=G35),F35,"")</f>
        <v/>
      </c>
      <c r="J35" s="2" t="str">
        <f t="shared" si="11"/>
        <v/>
      </c>
      <c r="K35" s="20"/>
      <c r="L35" s="21"/>
      <c r="M35" s="19"/>
      <c r="N35" s="2"/>
      <c r="O35" s="2"/>
      <c r="P35" s="2"/>
      <c r="Q35" s="2"/>
      <c r="R35" s="2"/>
      <c r="S35" s="2"/>
      <c r="U35" s="2">
        <v>5</v>
      </c>
      <c r="V35" s="2" t="s">
        <v>27</v>
      </c>
      <c r="X35" s="2" t="str">
        <f t="shared" si="7"/>
        <v/>
      </c>
      <c r="Y35" s="2" t="str">
        <f t="shared" si="8"/>
        <v/>
      </c>
      <c r="Z35" s="20"/>
      <c r="AA35" s="21"/>
      <c r="AB35" s="19"/>
      <c r="AC35" s="2"/>
      <c r="AD35" s="2"/>
      <c r="AE35" s="2"/>
      <c r="AF35" s="2"/>
      <c r="AG35" s="2"/>
      <c r="AH35" s="2"/>
      <c r="AI35" s="2">
        <v>5</v>
      </c>
      <c r="AJ35" s="2" t="s">
        <v>27</v>
      </c>
      <c r="AL35" s="2" t="str">
        <f t="shared" si="9"/>
        <v/>
      </c>
      <c r="AM35" s="2" t="str">
        <f t="shared" si="10"/>
        <v/>
      </c>
      <c r="AN35" s="19"/>
      <c r="AO35" s="21"/>
      <c r="AP35" s="19"/>
      <c r="AQ35" s="2"/>
      <c r="AR35" s="2"/>
    </row>
    <row r="36" spans="6:44" ht="21" hidden="1" customHeight="1">
      <c r="F36" s="2">
        <v>6</v>
      </c>
      <c r="G36" s="2" t="s">
        <v>28</v>
      </c>
      <c r="I36" s="2" t="str">
        <f t="shared" si="12"/>
        <v/>
      </c>
      <c r="J36" s="2" t="str">
        <f t="shared" si="11"/>
        <v/>
      </c>
      <c r="K36" s="20"/>
      <c r="L36" s="21"/>
      <c r="M36" s="19"/>
      <c r="N36" s="2"/>
      <c r="O36" s="2"/>
      <c r="P36" s="2"/>
      <c r="Q36" s="2"/>
      <c r="R36" s="2"/>
      <c r="S36" s="2"/>
      <c r="U36" s="2">
        <v>6</v>
      </c>
      <c r="V36" s="2" t="s">
        <v>28</v>
      </c>
      <c r="X36" s="2" t="str">
        <f t="shared" si="7"/>
        <v/>
      </c>
      <c r="Y36" s="2" t="str">
        <f t="shared" si="8"/>
        <v/>
      </c>
      <c r="Z36" s="20"/>
      <c r="AA36" s="21"/>
      <c r="AB36" s="19"/>
      <c r="AC36" s="2"/>
      <c r="AD36" s="2"/>
      <c r="AE36" s="2"/>
      <c r="AF36" s="2"/>
      <c r="AG36" s="2"/>
      <c r="AH36" s="2"/>
      <c r="AI36" s="2">
        <v>6</v>
      </c>
      <c r="AJ36" s="2" t="s">
        <v>28</v>
      </c>
      <c r="AL36" s="2" t="str">
        <f t="shared" si="9"/>
        <v/>
      </c>
      <c r="AM36" s="2" t="str">
        <f t="shared" si="10"/>
        <v/>
      </c>
      <c r="AN36" s="19"/>
      <c r="AO36" s="21"/>
      <c r="AP36" s="19"/>
      <c r="AQ36" s="2"/>
      <c r="AR36" s="2"/>
    </row>
    <row r="37" spans="6:44" ht="21" hidden="1" customHeight="1">
      <c r="F37" s="2"/>
      <c r="G37" s="2"/>
      <c r="I37" s="2"/>
      <c r="J37" s="2"/>
      <c r="K37" s="20"/>
      <c r="L37" s="21"/>
      <c r="M37" s="19"/>
      <c r="N37" s="2"/>
      <c r="O37" s="2"/>
      <c r="P37" s="2"/>
      <c r="Q37" s="2"/>
      <c r="R37" s="2"/>
      <c r="S37" s="2"/>
      <c r="U37" s="2"/>
      <c r="V37" s="2"/>
      <c r="W37" s="2"/>
      <c r="X37" s="2"/>
      <c r="Y37" s="19"/>
      <c r="Z37" s="20"/>
      <c r="AA37" s="21"/>
      <c r="AB37" s="19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19"/>
      <c r="AN37" s="20"/>
      <c r="AO37" s="21"/>
      <c r="AP37" s="19"/>
      <c r="AQ37" s="2"/>
      <c r="AR37" s="2"/>
    </row>
    <row r="38" spans="6:44" ht="21" hidden="1" customHeight="1">
      <c r="F38" s="2"/>
      <c r="G38" s="2"/>
      <c r="I38" s="2"/>
      <c r="J38" s="2"/>
      <c r="K38" s="20"/>
      <c r="L38" s="44"/>
      <c r="M38" s="19"/>
      <c r="N38" s="2"/>
      <c r="O38" s="2"/>
      <c r="P38" s="2"/>
      <c r="Q38" s="2"/>
      <c r="R38" s="2"/>
      <c r="S38" s="2"/>
      <c r="U38" s="2"/>
      <c r="V38" s="2"/>
      <c r="W38" s="2"/>
      <c r="X38" s="2"/>
      <c r="Y38" s="19"/>
      <c r="Z38" s="20"/>
      <c r="AA38" s="44"/>
      <c r="AB38" s="19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19"/>
      <c r="AN38" s="19"/>
      <c r="AO38" s="19"/>
      <c r="AP38" s="19"/>
      <c r="AQ38" s="2"/>
      <c r="AR38" s="2"/>
    </row>
    <row r="39" spans="6:44" ht="21" hidden="1" customHeight="1">
      <c r="F39" s="2"/>
      <c r="G39" s="2"/>
      <c r="H39" s="2"/>
      <c r="I39" s="2"/>
      <c r="J39" s="19"/>
      <c r="K39" s="19"/>
      <c r="L39" s="19"/>
      <c r="M39" s="19"/>
      <c r="N39" s="2"/>
      <c r="O39" s="2"/>
      <c r="P39" s="2"/>
      <c r="Q39" s="2"/>
      <c r="R39" s="2"/>
      <c r="S39" s="2"/>
      <c r="U39" s="2"/>
      <c r="V39" s="2"/>
      <c r="W39" s="2"/>
      <c r="X39" s="2"/>
      <c r="Y39" s="19"/>
      <c r="Z39" s="19"/>
      <c r="AA39" s="19"/>
      <c r="AB39" s="19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6:44" ht="21" hidden="1" customHeight="1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6:44" ht="21" hidden="1" customHeight="1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6:44" ht="21" hidden="1" customHeight="1">
      <c r="F42" s="2"/>
      <c r="G42" s="3" t="s">
        <v>29</v>
      </c>
      <c r="H42" s="3"/>
      <c r="I42" s="2"/>
      <c r="J42" s="2"/>
      <c r="K42" s="3" t="s">
        <v>30</v>
      </c>
      <c r="L42" s="2" t="s">
        <v>31</v>
      </c>
      <c r="M42" s="2" t="s">
        <v>32</v>
      </c>
      <c r="N42" s="2" t="s">
        <v>33</v>
      </c>
      <c r="O42" s="2"/>
      <c r="P42" s="2"/>
      <c r="Q42" s="2"/>
      <c r="R42" s="2"/>
      <c r="S42" s="2"/>
      <c r="U42" s="2"/>
      <c r="V42" s="3" t="s">
        <v>29</v>
      </c>
      <c r="W42" s="3"/>
      <c r="X42" s="2"/>
      <c r="Y42" s="2"/>
      <c r="Z42" s="3" t="s">
        <v>30</v>
      </c>
      <c r="AA42" s="2" t="s">
        <v>31</v>
      </c>
      <c r="AB42" s="2" t="s">
        <v>32</v>
      </c>
      <c r="AC42" s="2" t="s">
        <v>33</v>
      </c>
      <c r="AD42" s="2"/>
      <c r="AE42" s="2"/>
      <c r="AF42" s="2"/>
      <c r="AG42" s="2"/>
      <c r="AH42" s="2"/>
      <c r="AI42" s="2"/>
      <c r="AJ42" s="3" t="s">
        <v>29</v>
      </c>
      <c r="AK42" s="3"/>
      <c r="AL42" s="2"/>
      <c r="AM42" s="2"/>
      <c r="AN42" s="3" t="s">
        <v>30</v>
      </c>
      <c r="AO42" s="2" t="s">
        <v>31</v>
      </c>
      <c r="AP42" s="2" t="s">
        <v>32</v>
      </c>
      <c r="AQ42" s="2" t="s">
        <v>33</v>
      </c>
      <c r="AR42" s="2"/>
    </row>
    <row r="43" spans="6:44" ht="21" hidden="1" customHeight="1">
      <c r="F43" s="2">
        <v>1</v>
      </c>
      <c r="G43" s="2" t="s">
        <v>34</v>
      </c>
      <c r="H43" s="2"/>
      <c r="I43" s="2"/>
      <c r="J43" s="2"/>
      <c r="K43" s="48">
        <f>IF(K22=1,0.00007815,IF(K22=2,0.0001347,IF(K22=3,0.00011058,IF(K22=4,0.000069,IF(K22=5,0.000059172,IF(K22=6,0.00003907,""))))))</f>
        <v>1.3469999999999999E-4</v>
      </c>
      <c r="L43" s="48">
        <f>J$9*K43</f>
        <v>0</v>
      </c>
      <c r="M43" s="48">
        <v>0</v>
      </c>
      <c r="N43" s="48">
        <f>(L43-M44)*J6</f>
        <v>0</v>
      </c>
      <c r="O43" s="2" t="s">
        <v>35</v>
      </c>
      <c r="P43" s="2"/>
      <c r="Q43" s="2"/>
      <c r="R43" s="2"/>
      <c r="S43" s="2"/>
      <c r="U43" s="2">
        <v>1</v>
      </c>
      <c r="V43" s="2" t="s">
        <v>34</v>
      </c>
      <c r="W43" s="2"/>
      <c r="X43" s="2"/>
      <c r="Y43" s="2"/>
      <c r="Z43" s="48">
        <f>IF(Z22=1,0.00007815,IF(Z22=2,0.0001347,IF(Z22=3,0.00011058,IF(Z22=4,0.000069,IF(Z22=5,0.000059172,IF(Z22=6,0.00003907,""))))))</f>
        <v>1.1058E-4</v>
      </c>
      <c r="AA43" s="48">
        <f>K$9*Z43</f>
        <v>0</v>
      </c>
      <c r="AB43" s="48">
        <v>0</v>
      </c>
      <c r="AC43" s="48">
        <f>(AA43-AB44)*K6</f>
        <v>0</v>
      </c>
      <c r="AD43" s="2" t="s">
        <v>35</v>
      </c>
      <c r="AE43" s="2"/>
      <c r="AF43" s="2"/>
      <c r="AG43" s="2"/>
      <c r="AH43" s="2"/>
      <c r="AI43" s="2">
        <v>1</v>
      </c>
      <c r="AJ43" s="2" t="s">
        <v>34</v>
      </c>
      <c r="AK43" s="2"/>
      <c r="AL43" s="2"/>
      <c r="AM43" s="2"/>
      <c r="AN43" s="48">
        <f>IF(AN22=1,0.00007815,IF(AN22=2,0.0001347,IF(AN22=3,0.00011058,IF(AN22=4,0.000069,IF(AN22=5,0.000059172,IF(AN22=6,0.00003907,""))))))</f>
        <v>1.3469999999999999E-4</v>
      </c>
      <c r="AO43" s="48">
        <f>L$9*AN43</f>
        <v>0</v>
      </c>
      <c r="AP43" s="48">
        <v>0</v>
      </c>
      <c r="AQ43" s="48">
        <f>(AO43-AP44)*L6</f>
        <v>0</v>
      </c>
      <c r="AR43" s="2" t="s">
        <v>35</v>
      </c>
    </row>
    <row r="44" spans="6:44" ht="21" hidden="1" customHeight="1">
      <c r="F44" s="2">
        <v>2</v>
      </c>
      <c r="G44" s="2" t="s">
        <v>34</v>
      </c>
      <c r="H44" s="2"/>
      <c r="I44" s="2"/>
      <c r="J44" s="2"/>
      <c r="K44" s="48">
        <f>IF(J31=1,0.00007815,IF(J31=2,0.0001347,IF(J31=3,0.00011058,IF(J31=4,0.000069,IF(J31=5,0.000059172,IF(J31=6,0.00003907,""))))))</f>
        <v>7.8150000000000002E-5</v>
      </c>
      <c r="L44" s="48">
        <v>0</v>
      </c>
      <c r="M44" s="48">
        <f>J$9*K44</f>
        <v>0</v>
      </c>
      <c r="N44" s="48">
        <f>(L43-M44)*J6</f>
        <v>0</v>
      </c>
      <c r="O44" s="2" t="s">
        <v>35</v>
      </c>
      <c r="P44" s="2"/>
      <c r="Q44" s="2"/>
      <c r="R44" s="2"/>
      <c r="S44" s="2"/>
      <c r="U44" s="2">
        <v>2</v>
      </c>
      <c r="V44" s="2" t="s">
        <v>34</v>
      </c>
      <c r="W44" s="2"/>
      <c r="X44" s="2"/>
      <c r="Y44" s="2"/>
      <c r="Z44" s="48">
        <f>IF(Y31=1,0.00007815,IF(Y31=2,0.0001347,IF(Y31=3,0.00011058,IF(Y31=4,0.000069,IF(Y31=5,0.000059172,IF(Y31=6,0.00003907,""))))))</f>
        <v>7.8150000000000002E-5</v>
      </c>
      <c r="AA44" s="48">
        <v>0</v>
      </c>
      <c r="AB44" s="48">
        <f>K$9*Z44</f>
        <v>0</v>
      </c>
      <c r="AC44" s="48">
        <f>(AA43-AB44)*K6</f>
        <v>0</v>
      </c>
      <c r="AD44" s="2" t="s">
        <v>35</v>
      </c>
      <c r="AE44" s="2"/>
      <c r="AF44" s="2"/>
      <c r="AG44" s="2"/>
      <c r="AH44" s="2"/>
      <c r="AI44" s="2">
        <v>2</v>
      </c>
      <c r="AJ44" s="2" t="s">
        <v>34</v>
      </c>
      <c r="AK44" s="2"/>
      <c r="AL44" s="2"/>
      <c r="AM44" s="2"/>
      <c r="AN44" s="48">
        <f>IF(AM31=1,0.00007815,IF(AM31=2,0.0001347,IF(AM31=3,0.00011058,IF(AM31=4,0.000069,IF(AM31=5,0.000059172,IF(AM31=6,0.00003907,""))))))</f>
        <v>7.8150000000000002E-5</v>
      </c>
      <c r="AO44" s="48">
        <v>0</v>
      </c>
      <c r="AP44" s="48">
        <f>L$9*AN44</f>
        <v>0</v>
      </c>
      <c r="AQ44" s="48">
        <f>(AO43-AP44)*L6</f>
        <v>0</v>
      </c>
      <c r="AR44" s="2" t="s">
        <v>35</v>
      </c>
    </row>
    <row r="45" spans="6:44" ht="21" hidden="1" customHeight="1">
      <c r="F45" s="2"/>
      <c r="G45" s="2"/>
      <c r="H45" s="2"/>
      <c r="I45" s="2"/>
      <c r="J45" s="2"/>
      <c r="K45" s="48"/>
      <c r="L45" s="48"/>
      <c r="M45" s="48"/>
      <c r="N45" s="2"/>
      <c r="O45" s="2"/>
      <c r="P45" s="2"/>
      <c r="Q45" s="2"/>
      <c r="R45" s="2"/>
      <c r="S45" s="2"/>
      <c r="Z45" s="50"/>
      <c r="AA45" s="50"/>
      <c r="AB45" s="50"/>
      <c r="AC45" s="50"/>
      <c r="AE45" s="2"/>
      <c r="AF45" s="2"/>
      <c r="AG45" s="2"/>
      <c r="AH45" s="2"/>
      <c r="AI45" s="2"/>
      <c r="AJ45" s="2"/>
      <c r="AK45" s="2"/>
      <c r="AL45" s="2"/>
      <c r="AM45" s="2"/>
      <c r="AN45" s="48"/>
      <c r="AO45" s="48"/>
      <c r="AP45" s="48"/>
      <c r="AQ45" s="48"/>
      <c r="AR45" s="2"/>
    </row>
    <row r="46" spans="6:44" ht="21" hidden="1" customHeight="1">
      <c r="K46" s="51" t="s">
        <v>36</v>
      </c>
      <c r="L46" s="50"/>
      <c r="M46" s="50"/>
      <c r="Z46" s="51" t="s">
        <v>36</v>
      </c>
      <c r="AA46" s="50"/>
      <c r="AB46" s="50"/>
      <c r="AC46" s="50"/>
      <c r="AN46" s="51" t="s">
        <v>36</v>
      </c>
      <c r="AO46" s="50"/>
      <c r="AP46" s="50"/>
      <c r="AQ46" s="50"/>
    </row>
    <row r="47" spans="6:44" ht="21" hidden="1" customHeight="1">
      <c r="F47" s="2">
        <v>1</v>
      </c>
      <c r="G47" s="2" t="s">
        <v>34</v>
      </c>
      <c r="H47" s="2"/>
      <c r="I47" s="2"/>
      <c r="J47" s="2"/>
      <c r="K47" s="48">
        <f>IF(K22=1,0.00032224,IF(K22=2,0.00034078,IF(K22=3,0.0005741,IF(K22=4,0.00000017,IF(K22=5,0.000001991,IF(K22=6,0.00000184,""))))))</f>
        <v>3.4078E-4</v>
      </c>
      <c r="L47" s="48">
        <f>J$9*K47</f>
        <v>0</v>
      </c>
      <c r="M47" s="48">
        <v>0</v>
      </c>
      <c r="N47" s="48">
        <f>(L47-M48)*J6</f>
        <v>0</v>
      </c>
      <c r="O47" s="2" t="s">
        <v>35</v>
      </c>
      <c r="P47" s="2"/>
      <c r="Q47" s="2"/>
      <c r="R47" s="2"/>
      <c r="S47" s="2"/>
      <c r="U47" s="2">
        <v>1</v>
      </c>
      <c r="V47" s="2" t="s">
        <v>34</v>
      </c>
      <c r="W47" s="2"/>
      <c r="X47" s="2"/>
      <c r="Y47" s="2"/>
      <c r="Z47" s="48">
        <f>IF(Z22=1,0.00032224,IF(Z22=2,0.00034078,IF(Z22=3,0.0005741,IF(Z22=4,0.00000017,IF(Z22=5,0.000001991,IF(Z22=6,0.00000184,""))))))</f>
        <v>5.7410000000000002E-4</v>
      </c>
      <c r="AA47" s="48">
        <f>K$9*Z47</f>
        <v>0</v>
      </c>
      <c r="AB47" s="48">
        <v>0</v>
      </c>
      <c r="AC47" s="48">
        <f>(AA47-AB48)*K6</f>
        <v>0</v>
      </c>
      <c r="AD47" s="2" t="s">
        <v>35</v>
      </c>
      <c r="AE47" s="2"/>
      <c r="AF47" s="2"/>
      <c r="AG47" s="2"/>
      <c r="AH47" s="2"/>
      <c r="AI47" s="2">
        <v>1</v>
      </c>
      <c r="AJ47" s="2" t="s">
        <v>34</v>
      </c>
      <c r="AK47" s="2"/>
      <c r="AL47" s="2"/>
      <c r="AM47" s="2"/>
      <c r="AN47" s="48">
        <f>IF(AN22=1,0.00032224,IF(AN22=2,0.00034078,IF(AN22=3,0.0005741,IF(AN22=4,0.00000017,IF(AN22=5,0.000001991,IF(AN22=6,0.00000184,""))))))</f>
        <v>3.4078E-4</v>
      </c>
      <c r="AO47" s="48">
        <f>L$9*AN47</f>
        <v>0</v>
      </c>
      <c r="AP47" s="48">
        <v>0</v>
      </c>
      <c r="AQ47" s="48">
        <f>(AO47-AP48)*L6</f>
        <v>0</v>
      </c>
      <c r="AR47" s="2" t="s">
        <v>35</v>
      </c>
    </row>
    <row r="48" spans="6:44" ht="21" hidden="1" customHeight="1">
      <c r="F48" s="2">
        <v>2</v>
      </c>
      <c r="G48" s="2" t="s">
        <v>34</v>
      </c>
      <c r="H48" s="2"/>
      <c r="I48" s="2"/>
      <c r="J48" s="2"/>
      <c r="K48" s="48">
        <f>IF(J31=1,0.00032224,IF(J31=2,0.00034078,IF(J31=3,0.0005741,IF(J31=4,0.00000017,IF(J31=5,0.000001991,IF(J31=6,0.00000184,""))))))</f>
        <v>3.2224E-4</v>
      </c>
      <c r="L48" s="48">
        <v>0</v>
      </c>
      <c r="M48" s="48">
        <f>J$9*K48</f>
        <v>0</v>
      </c>
      <c r="N48" s="48">
        <f>(L47-M48)*J6</f>
        <v>0</v>
      </c>
      <c r="O48" s="2" t="s">
        <v>35</v>
      </c>
      <c r="P48" s="2"/>
      <c r="Q48" s="2"/>
      <c r="R48" s="2"/>
      <c r="S48" s="2"/>
      <c r="U48" s="2">
        <v>2</v>
      </c>
      <c r="V48" s="2" t="s">
        <v>34</v>
      </c>
      <c r="W48" s="2"/>
      <c r="X48" s="2"/>
      <c r="Y48" s="2"/>
      <c r="Z48" s="48">
        <f>IF(Y31=1,0.00032224,IF(Y31=2,0.00034078,IF(Y31=3,0.0005741,IF(Y31=4,0.00000017,IF(Y31=5,0.000001991,IF(Y31=6,0.00000184,""))))))</f>
        <v>3.2224E-4</v>
      </c>
      <c r="AA48" s="48">
        <v>0</v>
      </c>
      <c r="AB48" s="48">
        <f>K$9*Z48</f>
        <v>0</v>
      </c>
      <c r="AC48" s="48">
        <f>(AA47-AB48)*K6</f>
        <v>0</v>
      </c>
      <c r="AD48" s="2" t="s">
        <v>35</v>
      </c>
      <c r="AE48" s="2"/>
      <c r="AF48" s="2"/>
      <c r="AG48" s="2"/>
      <c r="AH48" s="2"/>
      <c r="AI48" s="2">
        <v>2</v>
      </c>
      <c r="AJ48" s="2" t="s">
        <v>34</v>
      </c>
      <c r="AK48" s="2"/>
      <c r="AL48" s="2"/>
      <c r="AM48" s="2"/>
      <c r="AN48" s="48">
        <f>IF(AM31=1,0.00032224,IF(AM31=2,0.00034078,IF(AM31=3,0.0005741,IF(AM31=4,0.00000017,IF(AM31=5,0.000001991,IF(AM31=6,0.00000184,""))))))</f>
        <v>3.2224E-4</v>
      </c>
      <c r="AO48" s="48">
        <v>0</v>
      </c>
      <c r="AP48" s="48">
        <f>L$9*AN48</f>
        <v>0</v>
      </c>
      <c r="AQ48" s="48">
        <f>(AO47-AP48)*L6</f>
        <v>0</v>
      </c>
      <c r="AR48" s="2" t="s">
        <v>35</v>
      </c>
    </row>
    <row r="49" spans="6:44" ht="21" hidden="1" customHeight="1">
      <c r="K49" s="50"/>
      <c r="L49" s="50"/>
      <c r="M49" s="50"/>
      <c r="Z49" s="50"/>
      <c r="AA49" s="50"/>
      <c r="AB49" s="50"/>
      <c r="AC49" s="50"/>
      <c r="AN49" s="50"/>
      <c r="AO49" s="50"/>
      <c r="AP49" s="50"/>
      <c r="AQ49" s="50"/>
    </row>
    <row r="50" spans="6:44" ht="21" hidden="1" customHeight="1">
      <c r="F50" s="2"/>
      <c r="G50" s="2"/>
      <c r="H50" s="2"/>
      <c r="I50" s="2"/>
      <c r="J50" s="2"/>
      <c r="K50" s="51" t="s">
        <v>37</v>
      </c>
      <c r="L50" s="48"/>
      <c r="M50" s="48"/>
      <c r="N50" s="2"/>
      <c r="O50" s="2"/>
      <c r="P50" s="2"/>
      <c r="Q50" s="2"/>
      <c r="R50" s="2"/>
      <c r="S50" s="2"/>
      <c r="Z50" s="51" t="s">
        <v>37</v>
      </c>
      <c r="AA50" s="50"/>
      <c r="AB50" s="50"/>
      <c r="AC50" s="50"/>
      <c r="AE50" s="2"/>
      <c r="AF50" s="2"/>
      <c r="AG50" s="2"/>
      <c r="AH50" s="2"/>
      <c r="AI50" s="2"/>
      <c r="AJ50" s="2"/>
      <c r="AK50" s="2"/>
      <c r="AL50" s="2"/>
      <c r="AM50" s="2"/>
      <c r="AN50" s="51" t="s">
        <v>37</v>
      </c>
      <c r="AO50" s="48"/>
      <c r="AP50" s="48"/>
      <c r="AQ50" s="48"/>
      <c r="AR50" s="2"/>
    </row>
    <row r="51" spans="6:44" ht="21" hidden="1" customHeight="1">
      <c r="F51" s="2">
        <v>1</v>
      </c>
      <c r="G51" s="2" t="s">
        <v>34</v>
      </c>
      <c r="H51" s="2"/>
      <c r="I51" s="2"/>
      <c r="J51" s="2"/>
      <c r="K51" s="48">
        <f>IF(K22=1,0.0000857,IF(K22=2,0.00029705,IF(K22=3,0.0004387,IF(K22=4,0.0000015,IF(K22=5,0.000002108,IF(K22=6,0.000000602,""))))))</f>
        <v>2.9704999999999998E-4</v>
      </c>
      <c r="L51" s="48">
        <f>J$9*K51</f>
        <v>0</v>
      </c>
      <c r="M51" s="48">
        <v>0</v>
      </c>
      <c r="N51" s="48">
        <f>(L51-M52)*J6</f>
        <v>0</v>
      </c>
      <c r="O51" s="2" t="s">
        <v>35</v>
      </c>
      <c r="P51" s="2"/>
      <c r="Q51" s="2"/>
      <c r="R51" s="2"/>
      <c r="S51" s="2"/>
      <c r="U51" s="2">
        <v>1</v>
      </c>
      <c r="V51" s="2" t="s">
        <v>34</v>
      </c>
      <c r="W51" s="2"/>
      <c r="X51" s="2"/>
      <c r="Y51" s="2"/>
      <c r="Z51" s="48">
        <f>IF(Z22=1,0.0000857,IF(Z22=2,0.00029705,IF(Z22=3,0.0004387,IF(Z22=4,0.0000015,IF(Z22=5,0.000002108,IF(Z22=6,0.000000602,""))))))</f>
        <v>4.3869999999999998E-4</v>
      </c>
      <c r="AA51" s="48">
        <f>K$9*Z51</f>
        <v>0</v>
      </c>
      <c r="AB51" s="48">
        <v>0</v>
      </c>
      <c r="AC51" s="48">
        <f>(AA51-AB52)*K6</f>
        <v>0</v>
      </c>
      <c r="AD51" s="2" t="s">
        <v>35</v>
      </c>
      <c r="AE51" s="2"/>
      <c r="AF51" s="2"/>
      <c r="AG51" s="2"/>
      <c r="AH51" s="2"/>
      <c r="AI51" s="2">
        <v>1</v>
      </c>
      <c r="AJ51" s="2" t="s">
        <v>34</v>
      </c>
      <c r="AK51" s="2"/>
      <c r="AL51" s="2"/>
      <c r="AM51" s="2"/>
      <c r="AN51" s="48">
        <f>IF(AN22=1,0.0000857,IF(AN22=2,0.00029705,IF(AN22=3,0.0004387,IF(AN22=4,0.0000015,IF(AN22=5,0.000002108,IF(AN22=6,0.000000602,""))))))</f>
        <v>2.9704999999999998E-4</v>
      </c>
      <c r="AO51" s="48">
        <f>L$9*AN51</f>
        <v>0</v>
      </c>
      <c r="AP51" s="48">
        <v>0</v>
      </c>
      <c r="AQ51" s="48">
        <f>(AO51-AP52)*L6</f>
        <v>0</v>
      </c>
      <c r="AR51" s="2" t="s">
        <v>35</v>
      </c>
    </row>
    <row r="52" spans="6:44" ht="21" hidden="1" customHeight="1">
      <c r="F52" s="2">
        <v>2</v>
      </c>
      <c r="G52" s="2" t="s">
        <v>34</v>
      </c>
      <c r="H52" s="2"/>
      <c r="I52" s="2"/>
      <c r="J52" s="2"/>
      <c r="K52" s="48">
        <f>IF(J31=1,0.0000857,IF(J31=2,0.00029705,IF(J31=3,0.0004387,IF(J31=4,0.0000015,IF(J31=5,0.000002108,IF(J31=6,0.000000602,""))))))</f>
        <v>8.5699999999999996E-5</v>
      </c>
      <c r="L52" s="48">
        <v>0</v>
      </c>
      <c r="M52" s="48">
        <f>J$9*K52</f>
        <v>0</v>
      </c>
      <c r="N52" s="48">
        <f>(L51-M52)*J6</f>
        <v>0</v>
      </c>
      <c r="O52" s="2" t="s">
        <v>35</v>
      </c>
      <c r="P52" s="2"/>
      <c r="Q52" s="2"/>
      <c r="R52" s="2"/>
      <c r="S52" s="2"/>
      <c r="U52" s="2">
        <v>2</v>
      </c>
      <c r="V52" s="2" t="s">
        <v>34</v>
      </c>
      <c r="W52" s="2"/>
      <c r="X52" s="2"/>
      <c r="Y52" s="2"/>
      <c r="Z52" s="48">
        <f>IF(Y31=1,0.0000857,IF(Y31=2,0.00029705,IF(Y31=3,0.0004387,IF(Y31=4,0.0000015,IF(Y31=5,0.000002108,IF(Y31=6,0.000000602,""))))))</f>
        <v>8.5699999999999996E-5</v>
      </c>
      <c r="AA52" s="48">
        <v>0</v>
      </c>
      <c r="AB52" s="48">
        <f>K$9*Z52</f>
        <v>0</v>
      </c>
      <c r="AC52" s="48">
        <f>(AA51-AB52)*K6</f>
        <v>0</v>
      </c>
      <c r="AD52" s="2" t="s">
        <v>35</v>
      </c>
      <c r="AE52" s="2"/>
      <c r="AF52" s="2"/>
      <c r="AG52" s="2"/>
      <c r="AH52" s="2"/>
      <c r="AI52" s="2">
        <v>2</v>
      </c>
      <c r="AJ52" s="2" t="s">
        <v>34</v>
      </c>
      <c r="AK52" s="2"/>
      <c r="AL52" s="2"/>
      <c r="AM52" s="2"/>
      <c r="AN52" s="48">
        <f>IF(AM31=1,0.0000857,IF(AM31=2,0.00029705,IF(AM31=3,0.0004387,IF(AM31=4,0.0000015,IF(AM31=5,0.000002108,IF(AM31=6,0.000000602,""))))))</f>
        <v>8.5699999999999996E-5</v>
      </c>
      <c r="AO52" s="48">
        <v>0</v>
      </c>
      <c r="AP52" s="48">
        <f>L$9*AN52</f>
        <v>0</v>
      </c>
      <c r="AQ52" s="48">
        <f>(AO51-AP52)*L6</f>
        <v>0</v>
      </c>
      <c r="AR52" s="2" t="s">
        <v>35</v>
      </c>
    </row>
    <row r="53" spans="6:44" ht="21" hidden="1" customHeight="1">
      <c r="F53" s="2"/>
      <c r="G53" s="2"/>
      <c r="H53" s="2"/>
      <c r="I53" s="2"/>
      <c r="J53" s="2"/>
      <c r="K53" s="48"/>
      <c r="L53" s="48"/>
      <c r="M53" s="48"/>
      <c r="N53" s="2"/>
      <c r="O53" s="2"/>
      <c r="P53" s="2"/>
      <c r="Q53" s="2"/>
      <c r="R53" s="2"/>
      <c r="S53" s="2"/>
      <c r="Z53" s="48"/>
      <c r="AA53" s="50"/>
      <c r="AB53" s="50"/>
      <c r="AC53" s="50"/>
      <c r="AE53" s="2"/>
      <c r="AF53" s="2"/>
      <c r="AG53" s="2"/>
      <c r="AH53" s="2"/>
      <c r="AI53" s="2"/>
      <c r="AJ53" s="2"/>
      <c r="AK53" s="2"/>
      <c r="AL53" s="2"/>
      <c r="AM53" s="2"/>
      <c r="AN53" s="48"/>
      <c r="AO53" s="48"/>
      <c r="AP53" s="48"/>
      <c r="AQ53" s="48"/>
      <c r="AR53" s="2"/>
    </row>
    <row r="54" spans="6:44" ht="21" hidden="1" customHeight="1">
      <c r="K54" s="51" t="s">
        <v>38</v>
      </c>
      <c r="L54" s="50"/>
      <c r="M54" s="50"/>
      <c r="Z54" s="51" t="s">
        <v>38</v>
      </c>
      <c r="AA54" s="50"/>
      <c r="AB54" s="50"/>
      <c r="AC54" s="50"/>
      <c r="AN54" s="51" t="s">
        <v>38</v>
      </c>
      <c r="AO54" s="50"/>
      <c r="AP54" s="50"/>
      <c r="AQ54" s="50"/>
    </row>
    <row r="55" spans="6:44" ht="21" hidden="1" customHeight="1">
      <c r="F55" s="2">
        <v>1</v>
      </c>
      <c r="G55" s="2" t="s">
        <v>34</v>
      </c>
      <c r="H55" s="2"/>
      <c r="I55" s="2"/>
      <c r="J55" s="2"/>
      <c r="K55" s="48">
        <f>IF(K22=1,0.0000108,IF(K22=2,0.00023885,IF(K22=3,0.00031,IF(K22=4,0.000046,IF(K22=5,0.000000244,IF(K22=6,0.000000244,""))))))</f>
        <v>2.3885000000000001E-4</v>
      </c>
      <c r="L55" s="48">
        <f>J$9*K55</f>
        <v>0</v>
      </c>
      <c r="M55" s="48">
        <v>0</v>
      </c>
      <c r="N55" s="48">
        <f>(L55-M56)*J6</f>
        <v>0</v>
      </c>
      <c r="O55" s="2" t="s">
        <v>35</v>
      </c>
      <c r="P55" s="2"/>
      <c r="Q55" s="2"/>
      <c r="R55" s="2"/>
      <c r="S55" s="2"/>
      <c r="U55" s="2">
        <v>1</v>
      </c>
      <c r="V55" s="2" t="s">
        <v>34</v>
      </c>
      <c r="W55" s="2"/>
      <c r="X55" s="2"/>
      <c r="Y55" s="2"/>
      <c r="Z55" s="48">
        <f>IF(Z22=1,0.0000108,IF(Z22=2,0.00023885,IF(Z22=3,0.00031,IF(Z22=4,0.000046,IF(Z22=5,0.000000244,IF(Z22=6,0.000000244,""))))))</f>
        <v>3.1E-4</v>
      </c>
      <c r="AA55" s="48">
        <f>K$9*Z55</f>
        <v>0</v>
      </c>
      <c r="AB55" s="48">
        <v>0</v>
      </c>
      <c r="AC55" s="48">
        <f>(AA55-AB56)*K6</f>
        <v>0</v>
      </c>
      <c r="AD55" s="2" t="s">
        <v>35</v>
      </c>
      <c r="AE55" s="2"/>
      <c r="AF55" s="2"/>
      <c r="AG55" s="2"/>
      <c r="AH55" s="2"/>
      <c r="AI55" s="2">
        <v>1</v>
      </c>
      <c r="AJ55" s="2" t="s">
        <v>34</v>
      </c>
      <c r="AK55" s="2"/>
      <c r="AL55" s="2"/>
      <c r="AM55" s="2"/>
      <c r="AN55" s="48">
        <f>IF(AN22=1,0.0000108,IF(AN22=2,0.00023885,IF(AN22=3,0.00031,IF(AN22=4,0.000046,IF(AN22=5,0.000000244,IF(AN22=6,0.000000244,""))))))</f>
        <v>2.3885000000000001E-4</v>
      </c>
      <c r="AO55" s="48">
        <f>L$9*AN55</f>
        <v>0</v>
      </c>
      <c r="AP55" s="48">
        <v>0</v>
      </c>
      <c r="AQ55" s="48">
        <f>(AO55-AP56)*L6</f>
        <v>0</v>
      </c>
      <c r="AR55" s="2" t="s">
        <v>35</v>
      </c>
    </row>
    <row r="56" spans="6:44" ht="21" hidden="1" customHeight="1">
      <c r="F56" s="2">
        <v>2</v>
      </c>
      <c r="G56" s="2" t="s">
        <v>34</v>
      </c>
      <c r="H56" s="2"/>
      <c r="I56" s="2"/>
      <c r="J56" s="2"/>
      <c r="K56" s="48">
        <f>IF(J31=1,0.0000108,IF(J31=2,0.00023885,IF(J31=3,0.00031,IF(J31=4,0.000046,IF(J31=5,0.000000244,IF(J31=6,0.000000244,""))))))</f>
        <v>1.08E-5</v>
      </c>
      <c r="L56" s="48">
        <v>0</v>
      </c>
      <c r="M56" s="48">
        <f>J$9*K56</f>
        <v>0</v>
      </c>
      <c r="N56" s="48">
        <f>(L55-M56)*J6</f>
        <v>0</v>
      </c>
      <c r="O56" s="2" t="s">
        <v>35</v>
      </c>
      <c r="P56" s="2"/>
      <c r="Q56" s="2"/>
      <c r="R56" s="2"/>
      <c r="S56" s="2"/>
      <c r="U56" s="2">
        <v>2</v>
      </c>
      <c r="V56" s="2" t="s">
        <v>34</v>
      </c>
      <c r="W56" s="2"/>
      <c r="X56" s="2"/>
      <c r="Y56" s="2"/>
      <c r="Z56" s="48">
        <f>IF(Y31=1,0.0000108,IF(Y31=2,0.00023885,IF(Y31=3,0.00031,IF(Y31=4,0.000046,IF(Y31=5,0.000000244,IF(Y31=6,0.000000244,""))))))</f>
        <v>1.08E-5</v>
      </c>
      <c r="AA56" s="48">
        <v>0</v>
      </c>
      <c r="AB56" s="48">
        <f>K$9*Z56</f>
        <v>0</v>
      </c>
      <c r="AC56" s="48">
        <f>(AA55-AB56)*K6</f>
        <v>0</v>
      </c>
      <c r="AD56" s="2" t="s">
        <v>35</v>
      </c>
      <c r="AE56" s="2"/>
      <c r="AF56" s="2"/>
      <c r="AG56" s="2"/>
      <c r="AH56" s="2"/>
      <c r="AI56" s="2">
        <v>2</v>
      </c>
      <c r="AJ56" s="2" t="s">
        <v>34</v>
      </c>
      <c r="AK56" s="2"/>
      <c r="AL56" s="2"/>
      <c r="AM56" s="2"/>
      <c r="AN56" s="48">
        <f>IF(AM31=1,0.0000108,IF(AM31=2,0.00023885,IF(AM31=3,0.00031,IF(AM31=4,0.000046,IF(AM31=5,0.000000244,IF(AM31=6,0.000000244,""))))))</f>
        <v>1.08E-5</v>
      </c>
      <c r="AO56" s="48">
        <v>0</v>
      </c>
      <c r="AP56" s="48">
        <f>L$9*AN56</f>
        <v>0</v>
      </c>
      <c r="AQ56" s="48">
        <f>(AO55-AP56)*L6</f>
        <v>0</v>
      </c>
      <c r="AR56" s="2" t="s">
        <v>35</v>
      </c>
    </row>
    <row r="57" spans="6:44" ht="21" hidden="1" customHeight="1">
      <c r="F57" s="2"/>
      <c r="G57" s="2"/>
      <c r="H57" s="2"/>
      <c r="I57" s="2"/>
      <c r="J57" s="2"/>
      <c r="K57" s="48"/>
      <c r="L57" s="48"/>
      <c r="M57" s="48"/>
      <c r="N57" s="2"/>
      <c r="O57" s="2"/>
      <c r="P57" s="2"/>
      <c r="Q57" s="2"/>
      <c r="R57" s="2"/>
      <c r="S57" s="2"/>
      <c r="Z57" s="48"/>
      <c r="AA57" s="50"/>
      <c r="AB57" s="50"/>
      <c r="AC57" s="50"/>
      <c r="AE57" s="2"/>
      <c r="AF57" s="2"/>
      <c r="AG57" s="2"/>
      <c r="AH57" s="2"/>
      <c r="AI57" s="2"/>
      <c r="AJ57" s="2"/>
      <c r="AK57" s="2"/>
      <c r="AL57" s="2"/>
      <c r="AM57" s="2"/>
      <c r="AN57" s="48"/>
      <c r="AO57" s="48"/>
      <c r="AP57" s="48"/>
      <c r="AQ57" s="48"/>
      <c r="AR57" s="2"/>
    </row>
    <row r="58" spans="6:44" ht="21" hidden="1" customHeight="1">
      <c r="K58" s="51" t="s">
        <v>39</v>
      </c>
      <c r="L58" s="50"/>
      <c r="M58" s="50"/>
      <c r="Z58" s="51" t="s">
        <v>39</v>
      </c>
      <c r="AA58" s="50"/>
      <c r="AB58" s="50"/>
      <c r="AC58" s="50"/>
      <c r="AN58" s="51" t="s">
        <v>39</v>
      </c>
      <c r="AO58" s="50"/>
      <c r="AP58" s="50"/>
      <c r="AQ58" s="50"/>
    </row>
    <row r="59" spans="6:44" ht="21" hidden="1" customHeight="1">
      <c r="F59" s="2">
        <v>1</v>
      </c>
      <c r="G59" s="2" t="s">
        <v>34</v>
      </c>
      <c r="H59" s="2"/>
      <c r="I59" s="2"/>
      <c r="J59" s="2"/>
      <c r="K59" s="48">
        <f>IF(K22=1,0.00000576,IF(K22=2,0.0000003,IF(K22=3,0.0000003,IF(K22=4,0,IF(K22=5,0,IF(K22=6,0,""))))))</f>
        <v>2.9999999999999999E-7</v>
      </c>
      <c r="L59" s="48">
        <f>J$9*K59</f>
        <v>0</v>
      </c>
      <c r="M59" s="48">
        <v>0</v>
      </c>
      <c r="N59" s="48">
        <f>(L59-M60)*J6</f>
        <v>0</v>
      </c>
      <c r="O59" s="2" t="s">
        <v>35</v>
      </c>
      <c r="P59" s="2"/>
      <c r="Q59" s="2"/>
      <c r="R59" s="2"/>
      <c r="S59" s="2"/>
      <c r="U59" s="2">
        <v>1</v>
      </c>
      <c r="V59" s="2" t="s">
        <v>34</v>
      </c>
      <c r="W59" s="2"/>
      <c r="X59" s="2"/>
      <c r="Y59" s="2"/>
      <c r="Z59" s="48">
        <f>IF(Z22=1,0.00000576,IF(Z22=2,0.0000003,IF(Z22=3,0.0000003,IF(Z22=4,0,IF(Z22=5,0,IF(Z22=6,0,""))))))</f>
        <v>2.9999999999999999E-7</v>
      </c>
      <c r="AA59" s="48">
        <f>K$9*Z59</f>
        <v>0</v>
      </c>
      <c r="AB59" s="48">
        <v>0</v>
      </c>
      <c r="AC59" s="48">
        <f>(AA59-AB60)*K6</f>
        <v>0</v>
      </c>
      <c r="AD59" s="2" t="s">
        <v>35</v>
      </c>
      <c r="AE59" s="2"/>
      <c r="AF59" s="2"/>
      <c r="AG59" s="2"/>
      <c r="AH59" s="2"/>
      <c r="AI59" s="2">
        <v>1</v>
      </c>
      <c r="AJ59" s="2" t="s">
        <v>34</v>
      </c>
      <c r="AK59" s="2"/>
      <c r="AL59" s="2"/>
      <c r="AM59" s="2"/>
      <c r="AN59" s="48">
        <f>IF(AN22=1,0.00000576,IF(AN22=2,0.0000003,IF(AN22=3,0.0000003,IF(AN22=4,0,IF(AN22=5,0,IF(AN22=6,0,""))))))</f>
        <v>2.9999999999999999E-7</v>
      </c>
      <c r="AO59" s="48">
        <f>L$9*AN59</f>
        <v>0</v>
      </c>
      <c r="AP59" s="48">
        <v>0</v>
      </c>
      <c r="AQ59" s="48">
        <f>(AO59-AP60)*L6</f>
        <v>0</v>
      </c>
      <c r="AR59" s="2" t="s">
        <v>35</v>
      </c>
    </row>
    <row r="60" spans="6:44" ht="21" hidden="1" customHeight="1">
      <c r="F60" s="2">
        <v>2</v>
      </c>
      <c r="G60" s="2" t="s">
        <v>34</v>
      </c>
      <c r="H60" s="2"/>
      <c r="I60" s="2"/>
      <c r="J60" s="2"/>
      <c r="K60" s="48">
        <f>IF(J31=1,0.00000576,IF(J31=2,0.0000003,IF(J31=3,0.0000003,IF(J31=4,0,IF(J31=5,0,IF(J31=6,0,""))))))</f>
        <v>5.7599999999999999E-6</v>
      </c>
      <c r="L60" s="48">
        <v>0</v>
      </c>
      <c r="M60" s="48">
        <f>J$9*K60</f>
        <v>0</v>
      </c>
      <c r="N60" s="48">
        <f>(L59-M60)*J6</f>
        <v>0</v>
      </c>
      <c r="O60" s="2" t="s">
        <v>35</v>
      </c>
      <c r="P60" s="2"/>
      <c r="Q60" s="2"/>
      <c r="R60" s="2"/>
      <c r="S60" s="2"/>
      <c r="U60" s="2">
        <v>2</v>
      </c>
      <c r="V60" s="2" t="s">
        <v>34</v>
      </c>
      <c r="W60" s="2"/>
      <c r="X60" s="2"/>
      <c r="Y60" s="2"/>
      <c r="Z60" s="48">
        <f>IF(Y31=1,0.00000576,IF(Y31=2,0.0000003,IF(Y31=3,0.0000003,IF(Y31=4,0,IF(Y31=5,0,IF(Y31=6,0,""))))))</f>
        <v>5.7599999999999999E-6</v>
      </c>
      <c r="AA60" s="48">
        <v>0</v>
      </c>
      <c r="AB60" s="48">
        <f>K$9*Z60</f>
        <v>0</v>
      </c>
      <c r="AC60" s="48">
        <f>(AA59-AB60)*K6</f>
        <v>0</v>
      </c>
      <c r="AD60" s="2" t="s">
        <v>35</v>
      </c>
      <c r="AE60" s="2"/>
      <c r="AF60" s="2"/>
      <c r="AG60" s="2"/>
      <c r="AH60" s="2"/>
      <c r="AI60" s="2">
        <v>2</v>
      </c>
      <c r="AJ60" s="2" t="s">
        <v>34</v>
      </c>
      <c r="AK60" s="2"/>
      <c r="AL60" s="2"/>
      <c r="AM60" s="2"/>
      <c r="AN60" s="48">
        <f>IF(AM31=1,0.00000576,IF(AM31=2,0.0000003,IF(AM31=3,0.0000003,IF(AM31=4,0,IF(AM31=5,0,IF(AM31=6,0,""))))))</f>
        <v>5.7599999999999999E-6</v>
      </c>
      <c r="AO60" s="48">
        <v>0</v>
      </c>
      <c r="AP60" s="48">
        <f>L$9*AN60</f>
        <v>0</v>
      </c>
      <c r="AQ60" s="48">
        <f>(AO59-AP60)*L6</f>
        <v>0</v>
      </c>
      <c r="AR60" s="2" t="s">
        <v>35</v>
      </c>
    </row>
    <row r="61" spans="6:44" ht="21" hidden="1" customHeight="1">
      <c r="F61" s="2"/>
      <c r="G61" s="2"/>
      <c r="H61" s="2"/>
      <c r="I61" s="2"/>
      <c r="J61" s="2"/>
      <c r="K61" s="47"/>
      <c r="L61" s="2"/>
      <c r="M61" s="47"/>
      <c r="N61" s="48"/>
      <c r="O61" s="2"/>
      <c r="P61" s="2"/>
      <c r="Q61" s="2"/>
      <c r="R61" s="2"/>
      <c r="S61" s="2"/>
      <c r="U61" s="2"/>
      <c r="V61" s="2"/>
      <c r="W61" s="2"/>
      <c r="X61" s="2"/>
      <c r="Y61" s="2"/>
      <c r="Z61" s="47"/>
      <c r="AA61" s="2"/>
      <c r="AB61" s="47"/>
      <c r="AC61" s="48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47"/>
      <c r="AO61" s="2"/>
      <c r="AP61" s="47"/>
      <c r="AQ61" s="48"/>
      <c r="AR61" s="2"/>
    </row>
    <row r="62" spans="6:44" ht="21" hidden="1" customHeight="1">
      <c r="F62" s="2"/>
      <c r="G62" s="2"/>
      <c r="H62" s="2"/>
      <c r="I62" s="2"/>
      <c r="J62" s="2"/>
      <c r="K62" s="47"/>
      <c r="L62" s="2"/>
      <c r="M62" s="47"/>
      <c r="N62" s="48"/>
      <c r="O62" s="2"/>
      <c r="P62" s="2"/>
      <c r="Q62" s="2"/>
      <c r="R62" s="2"/>
      <c r="S62" s="2"/>
      <c r="U62" s="2"/>
      <c r="V62" s="2"/>
      <c r="W62" s="2"/>
      <c r="X62" s="2"/>
      <c r="Y62" s="2"/>
      <c r="Z62" s="47"/>
      <c r="AA62" s="2"/>
      <c r="AB62" s="47"/>
      <c r="AC62" s="48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47"/>
      <c r="AO62" s="2"/>
      <c r="AP62" s="47"/>
      <c r="AQ62" s="48"/>
      <c r="AR62" s="2"/>
    </row>
    <row r="63" spans="6:44" ht="21" hidden="1" customHeight="1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6:44" ht="14.5" customHeight="1">
      <c r="V64" s="4"/>
      <c r="W64" s="4"/>
      <c r="AI64" s="2"/>
      <c r="AJ64" s="2"/>
      <c r="AK64" s="2"/>
      <c r="AL64" s="2"/>
      <c r="AM64" s="2"/>
      <c r="AN64" s="2"/>
      <c r="AO64" s="2"/>
    </row>
    <row r="65" spans="6:41">
      <c r="V65" s="4"/>
      <c r="W65" s="4"/>
      <c r="AI65" s="2"/>
      <c r="AJ65" s="2"/>
      <c r="AK65" s="2"/>
      <c r="AL65" s="2"/>
      <c r="AM65" s="2"/>
      <c r="AN65" s="2"/>
      <c r="AO65" s="2"/>
    </row>
    <row r="66" spans="6:41">
      <c r="V66" s="4"/>
      <c r="W66" s="4"/>
      <c r="AI66" s="2"/>
      <c r="AJ66" s="2"/>
      <c r="AK66" s="2"/>
      <c r="AL66" s="2"/>
      <c r="AM66" s="2"/>
      <c r="AN66" s="2"/>
      <c r="AO66" s="2"/>
    </row>
    <row r="67" spans="6:41">
      <c r="K67" s="64" t="s">
        <v>40</v>
      </c>
      <c r="L67" s="64"/>
      <c r="M67" s="64"/>
    </row>
    <row r="68" spans="6:41">
      <c r="K68" s="64" t="s">
        <v>41</v>
      </c>
      <c r="L68" s="64"/>
      <c r="M68" s="64"/>
    </row>
    <row r="69" spans="6:41">
      <c r="K69" s="64" t="s">
        <v>42</v>
      </c>
      <c r="L69" s="64"/>
      <c r="M69" s="64"/>
    </row>
    <row r="70" spans="6:41">
      <c r="K70" s="64" t="s">
        <v>43</v>
      </c>
    </row>
    <row r="75" spans="6:41" ht="15" thickBot="1">
      <c r="F75" s="95" t="s">
        <v>65</v>
      </c>
      <c r="G75" s="64"/>
      <c r="H75" s="64"/>
      <c r="I75" s="64"/>
      <c r="J75" s="64"/>
    </row>
    <row r="76" spans="6:41" ht="15" thickBot="1">
      <c r="F76" s="129" t="s">
        <v>44</v>
      </c>
      <c r="G76" s="130"/>
      <c r="H76" s="130"/>
      <c r="I76" s="131"/>
      <c r="J76" s="96" t="s">
        <v>45</v>
      </c>
    </row>
    <row r="77" spans="6:41" ht="15" thickTop="1">
      <c r="F77" s="126" t="s">
        <v>46</v>
      </c>
      <c r="G77" s="127"/>
      <c r="H77" s="127"/>
      <c r="I77" s="128"/>
      <c r="J77" s="97">
        <v>2.512E-2</v>
      </c>
    </row>
    <row r="78" spans="6:41">
      <c r="F78" s="132" t="s">
        <v>47</v>
      </c>
      <c r="G78" s="133"/>
      <c r="H78" s="133"/>
      <c r="I78" s="134"/>
      <c r="J78" s="98">
        <v>2.512E-2</v>
      </c>
    </row>
    <row r="79" spans="6:41">
      <c r="F79" s="132" t="s">
        <v>48</v>
      </c>
      <c r="G79" s="133"/>
      <c r="H79" s="133"/>
      <c r="I79" s="134"/>
      <c r="J79" s="98">
        <v>2.2689999999999998E-2</v>
      </c>
    </row>
    <row r="80" spans="6:41">
      <c r="F80" s="132" t="s">
        <v>49</v>
      </c>
      <c r="G80" s="133"/>
      <c r="H80" s="133"/>
      <c r="I80" s="134"/>
      <c r="J80" s="98">
        <v>1.172E-2</v>
      </c>
    </row>
    <row r="81" spans="6:10">
      <c r="F81" s="132" t="s">
        <v>50</v>
      </c>
      <c r="G81" s="133"/>
      <c r="H81" s="133"/>
      <c r="I81" s="134"/>
      <c r="J81" s="98">
        <v>1.5910000000000001E-2</v>
      </c>
    </row>
    <row r="82" spans="6:10">
      <c r="F82" s="132" t="s">
        <v>51</v>
      </c>
      <c r="G82" s="133"/>
      <c r="H82" s="133"/>
      <c r="I82" s="134"/>
      <c r="J82" s="98">
        <v>1.3299999999999999E-2</v>
      </c>
    </row>
    <row r="83" spans="6:10">
      <c r="F83" s="132" t="s">
        <v>52</v>
      </c>
      <c r="G83" s="133"/>
      <c r="H83" s="133"/>
      <c r="I83" s="134"/>
      <c r="J83" s="98">
        <v>8.2000000000000007E-3</v>
      </c>
    </row>
    <row r="84" spans="6:10">
      <c r="F84" s="132" t="s">
        <v>53</v>
      </c>
      <c r="G84" s="133"/>
      <c r="H84" s="133"/>
      <c r="I84" s="134"/>
      <c r="J84" s="98">
        <v>4.573E-2</v>
      </c>
    </row>
    <row r="85" spans="6:10">
      <c r="F85" s="132" t="s">
        <v>54</v>
      </c>
      <c r="G85" s="133"/>
      <c r="H85" s="133"/>
      <c r="I85" s="134"/>
      <c r="J85" s="98">
        <v>4.2909999999999997E-2</v>
      </c>
    </row>
    <row r="86" spans="6:10" ht="15" thickBot="1">
      <c r="F86" s="135" t="s">
        <v>55</v>
      </c>
      <c r="G86" s="136"/>
      <c r="H86" s="136"/>
      <c r="I86" s="137"/>
      <c r="J86" s="99">
        <v>3.2399999999999998E-3</v>
      </c>
    </row>
    <row r="87" spans="6:10">
      <c r="F87" s="101" t="s">
        <v>56</v>
      </c>
      <c r="G87" s="64"/>
      <c r="H87" s="64"/>
      <c r="I87" s="64"/>
      <c r="J87" s="64"/>
    </row>
  </sheetData>
  <sheetProtection algorithmName="SHA-512" hashValue="JiA5eMaJeN6d50PA7WdF2dyo3IZCg9Zw0Q8bfWipQR1IOBZBXtOb65pE0uDXSkFQSnUCpy4O8cRsbLc3bbOXEQ==" saltValue="4F4hqatKipuhxCGBD9B5Zw==" spinCount="100000" sheet="1" objects="1" scenarios="1"/>
  <protectedRanges>
    <protectedRange sqref="J6:L9" name="Range1"/>
  </protectedRanges>
  <mergeCells count="17">
    <mergeCell ref="F85:I85"/>
    <mergeCell ref="F86:I86"/>
    <mergeCell ref="F81:I81"/>
    <mergeCell ref="F82:I82"/>
    <mergeCell ref="F83:I83"/>
    <mergeCell ref="F84:I84"/>
    <mergeCell ref="F77:I77"/>
    <mergeCell ref="F76:I76"/>
    <mergeCell ref="F78:I78"/>
    <mergeCell ref="F79:I79"/>
    <mergeCell ref="F80:I80"/>
    <mergeCell ref="F3:M4"/>
    <mergeCell ref="F9:H9"/>
    <mergeCell ref="F10:H14"/>
    <mergeCell ref="F6:H6"/>
    <mergeCell ref="F7:H8"/>
    <mergeCell ref="F5:I5"/>
  </mergeCells>
  <conditionalFormatting sqref="J10:J11">
    <cfRule type="cellIs" dxfId="8" priority="10" operator="lessThanOrEqual">
      <formula>-0.01*$J$6</formula>
    </cfRule>
  </conditionalFormatting>
  <conditionalFormatting sqref="J12:J13">
    <cfRule type="cellIs" dxfId="7" priority="5" operator="lessThanOrEqual">
      <formula>-0.1*$J$6</formula>
    </cfRule>
  </conditionalFormatting>
  <conditionalFormatting sqref="J14">
    <cfRule type="cellIs" dxfId="6" priority="7" operator="lessThanOrEqual">
      <formula>-0.01*$J$6</formula>
    </cfRule>
  </conditionalFormatting>
  <conditionalFormatting sqref="K10:K11">
    <cfRule type="cellIs" dxfId="5" priority="9" operator="lessThanOrEqual">
      <formula>-0.01*$K$6</formula>
    </cfRule>
  </conditionalFormatting>
  <conditionalFormatting sqref="K12:K13">
    <cfRule type="cellIs" dxfId="4" priority="3" operator="lessThanOrEqual">
      <formula>-0.1*$K$6</formula>
    </cfRule>
  </conditionalFormatting>
  <conditionalFormatting sqref="K14">
    <cfRule type="cellIs" dxfId="3" priority="13" operator="lessThanOrEqual">
      <formula>-0.01*$K$6</formula>
    </cfRule>
  </conditionalFormatting>
  <conditionalFormatting sqref="L10:L11">
    <cfRule type="cellIs" dxfId="2" priority="8" operator="lessThanOrEqual">
      <formula>-0.01*$L$6</formula>
    </cfRule>
  </conditionalFormatting>
  <conditionalFormatting sqref="L12:L13">
    <cfRule type="cellIs" dxfId="1" priority="1" operator="lessThanOrEqual">
      <formula>-0.1*$L$6</formula>
    </cfRule>
  </conditionalFormatting>
  <conditionalFormatting sqref="L14">
    <cfRule type="cellIs" dxfId="0" priority="6" operator="lessThanOrEqual">
      <formula>-0.01*$L$6</formula>
    </cfRule>
  </conditionalFormatting>
  <dataValidations count="8">
    <dataValidation type="decimal" operator="greaterThanOrEqual" allowBlank="1" showInputMessage="1" showErrorMessage="1" errorTitle="Negalima reikšmė" error="TI taikymo laikotarpio reikšmė gali būti tik teigiamas skaičius." sqref="J6:L6" xr:uid="{31999DE9-0824-4DD9-98A2-58433E2E3CBF}">
      <formula1>1</formula1>
    </dataValidation>
    <dataValidation type="whole" operator="greaterThanOrEqual" allowBlank="1" showInputMessage="1" showErrorMessage="1" errorTitle="Negalima reikšmė" error="Kuro kiekio reikšmė gali būti tik teigiamas sveikas skaičius." sqref="J9:L9" xr:uid="{5ABC9BD6-2899-41A4-A703-F9BF9126BD4F}">
      <formula1>1</formula1>
    </dataValidation>
    <dataValidation type="list" allowBlank="1" showInputMessage="1" showErrorMessage="1" sqref="L7" xr:uid="{4DC2737A-594A-4759-BC7F-4FF7C09E9842}">
      <formula1>$AJ$22:$AJ$27</formula1>
    </dataValidation>
    <dataValidation type="list" allowBlank="1" showInputMessage="1" showErrorMessage="1" sqref="K7" xr:uid="{5605FE7F-3E19-4314-A79A-727C07E05153}">
      <formula1>$V$22:$V$27</formula1>
    </dataValidation>
    <dataValidation type="list" allowBlank="1" showInputMessage="1" showErrorMessage="1" sqref="J7" xr:uid="{C2870F00-14FC-4F55-AA7D-3B270D001488}">
      <formula1>$G$22:$G$27</formula1>
    </dataValidation>
    <dataValidation type="list" allowBlank="1" showInputMessage="1" showErrorMessage="1" sqref="J8" xr:uid="{518009A1-6BB0-4467-B23C-7BFAE59D7ABB}">
      <formula1>$G$31:$G$36</formula1>
    </dataValidation>
    <dataValidation type="list" allowBlank="1" showInputMessage="1" showErrorMessage="1" sqref="K8" xr:uid="{08051272-D721-4860-A432-793D7B73BACA}">
      <formula1>$V$31:$V$36</formula1>
    </dataValidation>
    <dataValidation type="list" allowBlank="1" showInputMessage="1" showErrorMessage="1" sqref="L8" xr:uid="{DF7F050E-CFF3-40A3-8C89-91A031E229F4}">
      <formula1>$AJ$31:$AJ$36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CA39-BB92-47C4-8F70-FB39AC130575}">
  <dimension ref="E2:I11"/>
  <sheetViews>
    <sheetView zoomScaleNormal="100" workbookViewId="0">
      <selection activeCell="J20" sqref="J20"/>
    </sheetView>
  </sheetViews>
  <sheetFormatPr defaultColWidth="9.1796875" defaultRowHeight="14.5"/>
  <cols>
    <col min="1" max="4" width="9.1796875" style="1"/>
    <col min="5" max="5" width="2.54296875" style="1" customWidth="1"/>
    <col min="6" max="6" width="17.26953125" style="1" customWidth="1"/>
    <col min="7" max="7" width="36" style="1" bestFit="1" customWidth="1"/>
    <col min="8" max="8" width="30.453125" style="1" bestFit="1" customWidth="1"/>
    <col min="9" max="9" width="2.54296875" style="1" customWidth="1"/>
    <col min="10" max="16384" width="9.1796875" style="1"/>
  </cols>
  <sheetData>
    <row r="2" spans="5:9">
      <c r="E2" s="16"/>
      <c r="F2" s="15"/>
      <c r="G2" s="15"/>
      <c r="H2" s="15"/>
      <c r="I2" s="14"/>
    </row>
    <row r="3" spans="5:9">
      <c r="E3" s="10"/>
      <c r="F3" s="138"/>
      <c r="G3" s="138"/>
      <c r="H3" s="139"/>
      <c r="I3" s="23"/>
    </row>
    <row r="4" spans="5:9">
      <c r="E4" s="10"/>
      <c r="F4" s="140"/>
      <c r="G4" s="140"/>
      <c r="H4" s="141"/>
      <c r="I4" s="23"/>
    </row>
    <row r="5" spans="5:9">
      <c r="E5" s="10"/>
      <c r="F5" s="56" t="s">
        <v>57</v>
      </c>
      <c r="G5" s="56" t="s">
        <v>58</v>
      </c>
      <c r="H5" s="56" t="s">
        <v>59</v>
      </c>
      <c r="I5" s="9"/>
    </row>
    <row r="6" spans="5:9" ht="15" customHeight="1">
      <c r="E6" s="10"/>
      <c r="F6" s="57" t="s">
        <v>60</v>
      </c>
      <c r="G6" s="58" t="s">
        <v>61</v>
      </c>
      <c r="H6" s="100" t="s">
        <v>62</v>
      </c>
      <c r="I6" s="9"/>
    </row>
    <row r="7" spans="5:9">
      <c r="E7" s="10"/>
      <c r="F7" s="60" t="s">
        <v>66</v>
      </c>
      <c r="G7" s="61" t="s">
        <v>61</v>
      </c>
      <c r="H7" s="59" t="s">
        <v>64</v>
      </c>
      <c r="I7" s="9"/>
    </row>
    <row r="8" spans="5:9">
      <c r="E8" s="10"/>
      <c r="F8" s="62"/>
      <c r="G8" s="63"/>
      <c r="H8" s="63"/>
      <c r="I8" s="9"/>
    </row>
    <row r="9" spans="5:9">
      <c r="E9" s="8"/>
      <c r="F9" s="6"/>
      <c r="G9" s="6"/>
      <c r="H9" s="6"/>
      <c r="I9" s="5"/>
    </row>
    <row r="11" spans="5:9">
      <c r="F11" s="64" t="s">
        <v>63</v>
      </c>
    </row>
  </sheetData>
  <sheetProtection algorithmName="SHA-512" hashValue="cpJ455X8mndSlWZXxN452z522gPIFTo7jpxrWqCOqtHUF/9anoAg5G3G2MtUi7vzlDHEL9F/h45TA4nVOtZwzw==" saltValue="DZhNO+y3CppWQhoDD6xpnw==" spinCount="100000" sheet="1" objects="1" scenarios="1"/>
  <mergeCells count="1">
    <mergeCell ref="F3:H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6399d7-00f3-45ce-9e6b-d5f8fc0c91a5" xsi:nil="true"/>
    <lcf76f155ced4ddcb4097134ff3c332f xmlns="10e4ba4f-5857-40f8-9c97-8e4a89091d60">
      <Terms xmlns="http://schemas.microsoft.com/office/infopath/2007/PartnerControls"/>
    </lcf76f155ced4ddcb4097134ff3c332f>
    <_Flow_SignoffStatus xmlns="10e4ba4f-5857-40f8-9c97-8e4a89091d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B5D35E21D0B428D793AA6710A2F6D" ma:contentTypeVersion="13" ma:contentTypeDescription="Kurkite naują dokumentą." ma:contentTypeScope="" ma:versionID="037f591fa3e6fd7db150906fb18ad237">
  <xsd:schema xmlns:xsd="http://www.w3.org/2001/XMLSchema" xmlns:xs="http://www.w3.org/2001/XMLSchema" xmlns:p="http://schemas.microsoft.com/office/2006/metadata/properties" xmlns:ns2="10e4ba4f-5857-40f8-9c97-8e4a89091d60" xmlns:ns3="e76399d7-00f3-45ce-9e6b-d5f8fc0c91a5" targetNamespace="http://schemas.microsoft.com/office/2006/metadata/properties" ma:root="true" ma:fieldsID="9b5eb3272318246d52878e8a3847b068" ns2:_="" ns3:_="">
    <xsd:import namespace="10e4ba4f-5857-40f8-9c97-8e4a89091d60"/>
    <xsd:import namespace="e76399d7-00f3-45ce-9e6b-d5f8fc0c91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4ba4f-5857-40f8-9c97-8e4a89091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Atsijungimo būsena" ma:internalName="Atsijungimo_x0020_b_x016b_sen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399d7-00f3-45ce-9e6b-d5f8fc0c91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9d473b-569d-4e6b-bba3-c08597506421}" ma:internalName="TaxCatchAll" ma:showField="CatchAllData" ma:web="e76399d7-00f3-45ce-9e6b-d5f8fc0c91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48FC7F-CEB1-489E-879F-3082855D308D}">
  <ds:schemaRefs>
    <ds:schemaRef ds:uri="http://schemas.microsoft.com/office/2006/metadata/properties"/>
    <ds:schemaRef ds:uri="http://schemas.microsoft.com/office/infopath/2007/PartnerControls"/>
    <ds:schemaRef ds:uri="e76399d7-00f3-45ce-9e6b-d5f8fc0c91a5"/>
    <ds:schemaRef ds:uri="10e4ba4f-5857-40f8-9c97-8e4a89091d60"/>
  </ds:schemaRefs>
</ds:datastoreItem>
</file>

<file path=customXml/itemProps2.xml><?xml version="1.0" encoding="utf-8"?>
<ds:datastoreItem xmlns:ds="http://schemas.openxmlformats.org/officeDocument/2006/customXml" ds:itemID="{B3D76334-C788-4839-AE0D-DD7AB1D9FC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92611-A14B-44DF-A001-80C7A4CF4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4ba4f-5857-40f8-9c97-8e4a89091d60"/>
    <ds:schemaRef ds:uri="e76399d7-00f3-45ce-9e6b-d5f8fc0c91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Pradžia</vt:lpstr>
      <vt:lpstr>Naudojimo instrukcija</vt:lpstr>
      <vt:lpstr>Skaičiuoklė</vt:lpstr>
      <vt:lpstr>Atnaujinimas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2023-11-07T12:58:00Z</dcterms:created>
  <dcterms:modified xsi:type="dcterms:W3CDTF">2025-05-23T10:15:01Z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0x010100C67B5D35E21D0B428D793AA6710A2F6D</vt:lpwstr>
  </property>
  <property fmtid="{D5CDD505-2E9C-101B-9397-08002B2CF9AE}" pid="3" name="MediaServiceImageTags">
    <vt:lpwstr/>
  </property>
</Properties>
</file>