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Šios_darbaknygės"/>
  <mc:AlternateContent xmlns:mc="http://schemas.openxmlformats.org/markup-compatibility/2006">
    <mc:Choice Requires="x15">
      <x15ac:absPath xmlns:x15ac="http://schemas.microsoft.com/office/spreadsheetml/2010/11/ac" url="C:\Users\RūtaPašiškevičiūtė\Downloads\Skaiciuokliu atnaujinimui\2025 me redakcijos\Kelti i BAKS\"/>
    </mc:Choice>
  </mc:AlternateContent>
  <xr:revisionPtr revIDLastSave="0" documentId="13_ncr:1_{CAA42191-E3BF-41E4-8EA8-9A8515CD10DD}" xr6:coauthVersionLast="47" xr6:coauthVersionMax="47" xr10:uidLastSave="{00000000-0000-0000-0000-000000000000}"/>
  <bookViews>
    <workbookView xWindow="-110" yWindow="-110" windowWidth="19420" windowHeight="11500" tabRatio="611" activeTab="2" xr2:uid="{55D20531-3650-415C-BAA1-FA1448956C03}"/>
  </bookViews>
  <sheets>
    <sheet name="PRADŽIA" sheetId="57" r:id="rId1"/>
    <sheet name="NAUDOJIMOSI INSTRUKCIJA" sheetId="60" r:id="rId2"/>
    <sheet name="SKAIČIUOKLĖ" sheetId="56" r:id="rId3"/>
    <sheet name="ATNAUJINIMAS" sheetId="58" r:id="rId4"/>
    <sheet name="EF_KOEF" sheetId="59"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56" l="1"/>
  <c r="G14" i="59"/>
  <c r="Q15" i="56"/>
  <c r="F14" i="59" l="1"/>
  <c r="H14" i="59" s="1"/>
  <c r="X27" i="56" l="1"/>
  <c r="X29" i="56" s="1"/>
  <c r="X31" i="56" s="1"/>
  <c r="W27" i="56"/>
  <c r="W29" i="56" s="1"/>
  <c r="W31" i="56" s="1"/>
  <c r="V27" i="56"/>
  <c r="V29" i="56" s="1"/>
  <c r="V31" i="56" s="1"/>
  <c r="U27" i="56"/>
  <c r="U29" i="56" s="1"/>
  <c r="U31" i="56" s="1"/>
  <c r="T27" i="56"/>
  <c r="T29" i="56" s="1"/>
  <c r="T31" i="56" s="1"/>
  <c r="S27" i="56"/>
  <c r="R27" i="56"/>
  <c r="R29" i="56" s="1"/>
  <c r="R31" i="56" s="1"/>
  <c r="Q27" i="56"/>
  <c r="X15" i="56"/>
  <c r="X20" i="56" s="1"/>
  <c r="X22" i="56" s="1"/>
  <c r="W15" i="56"/>
  <c r="W20" i="56" s="1"/>
  <c r="W22" i="56" s="1"/>
  <c r="V15" i="56"/>
  <c r="V20" i="56" s="1"/>
  <c r="V22" i="56" s="1"/>
  <c r="U15" i="56"/>
  <c r="U20" i="56" s="1"/>
  <c r="U22" i="56" s="1"/>
  <c r="T15" i="56"/>
  <c r="T16" i="56" s="1"/>
  <c r="S15" i="56"/>
  <c r="R16" i="56"/>
  <c r="Q16" i="56"/>
  <c r="Q23" i="56" s="1"/>
  <c r="Q29" i="56" l="1"/>
  <c r="Q31" i="56" s="1"/>
  <c r="Q28" i="56"/>
  <c r="S16" i="56"/>
  <c r="S21" i="56" s="1"/>
  <c r="S20" i="56"/>
  <c r="S22" i="56" s="1"/>
  <c r="S28" i="56"/>
  <c r="S32" i="56" s="1"/>
  <c r="S29" i="56"/>
  <c r="S31" i="56" s="1"/>
  <c r="Q22" i="56"/>
  <c r="S30" i="56"/>
  <c r="Q21" i="56"/>
  <c r="Q24" i="56"/>
  <c r="T23" i="56"/>
  <c r="T21" i="56"/>
  <c r="R23" i="56"/>
  <c r="R21" i="56"/>
  <c r="R20" i="56"/>
  <c r="R22" i="56" s="1"/>
  <c r="R28" i="56"/>
  <c r="U16" i="56"/>
  <c r="T20" i="56"/>
  <c r="T22" i="56" s="1"/>
  <c r="T28" i="56"/>
  <c r="V16" i="56"/>
  <c r="U28" i="56"/>
  <c r="W16" i="56"/>
  <c r="V28" i="56"/>
  <c r="X16" i="56"/>
  <c r="W28" i="56"/>
  <c r="X28" i="56"/>
  <c r="S33" i="56" l="1"/>
  <c r="S23" i="56"/>
  <c r="S24" i="56" s="1"/>
  <c r="R24" i="56"/>
  <c r="T24" i="56"/>
  <c r="X23" i="56"/>
  <c r="X21" i="56"/>
  <c r="U23" i="56"/>
  <c r="U21" i="56"/>
  <c r="W32" i="56"/>
  <c r="W30" i="56"/>
  <c r="R32" i="56"/>
  <c r="R30" i="56"/>
  <c r="V32" i="56"/>
  <c r="V30" i="56"/>
  <c r="W23" i="56"/>
  <c r="W21" i="56"/>
  <c r="Q32" i="56"/>
  <c r="Q30" i="56"/>
  <c r="T32" i="56"/>
  <c r="T30" i="56"/>
  <c r="X32" i="56"/>
  <c r="X30" i="56"/>
  <c r="U32" i="56"/>
  <c r="U30" i="56"/>
  <c r="V23" i="56"/>
  <c r="V21" i="56"/>
  <c r="Q33" i="56" l="1"/>
  <c r="Q34" i="56" s="1"/>
  <c r="X33" i="56"/>
  <c r="V33" i="56"/>
  <c r="S34" i="56"/>
  <c r="H15" i="56" s="1"/>
  <c r="X24" i="56"/>
  <c r="U24" i="56"/>
  <c r="T33" i="56"/>
  <c r="T34" i="56" s="1"/>
  <c r="I15" i="56" s="1"/>
  <c r="R33" i="56"/>
  <c r="R34" i="56" s="1"/>
  <c r="V24" i="56"/>
  <c r="W33" i="56"/>
  <c r="U33" i="56"/>
  <c r="W24" i="56"/>
  <c r="H20" i="56" l="1"/>
  <c r="I20" i="56"/>
  <c r="X34" i="56"/>
  <c r="M15" i="56" s="1"/>
  <c r="V34" i="56"/>
  <c r="K15" i="56" s="1"/>
  <c r="U34" i="56"/>
  <c r="J15" i="56" s="1"/>
  <c r="H21" i="56" s="1"/>
  <c r="W34" i="56"/>
  <c r="L15" i="56" s="1"/>
  <c r="J20" i="56" l="1"/>
  <c r="K20" i="56" s="1"/>
  <c r="L20" i="56" s="1"/>
  <c r="M20" i="56" s="1"/>
</calcChain>
</file>

<file path=xl/sharedStrings.xml><?xml version="1.0" encoding="utf-8"?>
<sst xmlns="http://schemas.openxmlformats.org/spreadsheetml/2006/main" count="98" uniqueCount="59">
  <si>
    <t> </t>
  </si>
  <si>
    <t>NAMUDINIO KOMPOSTAVIMO ATLIEKŲ KIEKIO REGULIAVIMO POVEIKIO VERTINIMO SKAIČIUOKLĖ</t>
  </si>
  <si>
    <t>Kompostavimo konteinerių vidutinė talpa</t>
  </si>
  <si>
    <t>l</t>
  </si>
  <si>
    <t>Metai</t>
  </si>
  <si>
    <t>Numatyta reikšmė</t>
  </si>
  <si>
    <t>Bioskaidžių atliekų tankis (20 02 01)</t>
  </si>
  <si>
    <t>kg/m3</t>
  </si>
  <si>
    <t>Emisijos faktorius, jei bioskaidžios atliekos komspostuojamos</t>
  </si>
  <si>
    <t>tCO2ekv./t</t>
  </si>
  <si>
    <t>Projektinis namudinio kompostavimo atliekų kiekis (kt)</t>
  </si>
  <si>
    <t>Įvesti</t>
  </si>
  <si>
    <t>Emisijos faktorius, jei bioskaidžios atliekos būtų šalinamos sąvartyne</t>
  </si>
  <si>
    <t>ktCO2/kt atliekų</t>
  </si>
  <si>
    <t>Kompostuojamų atliekų sausos medžiagos kiekis</t>
  </si>
  <si>
    <t>proc.</t>
  </si>
  <si>
    <t>Bazinis namudinio kompostavimo atliekų kiekis  (kt)</t>
  </si>
  <si>
    <t> Mineralinių trąšų kiekis, pakeičiamas kompostu</t>
  </si>
  <si>
    <t> proc.</t>
  </si>
  <si>
    <t>Bazinis namudinio kompostavimo atliekų kiekis (kt)</t>
  </si>
  <si>
    <t>Amonio trąšų gamyboje išskiriama ŠESD</t>
  </si>
  <si>
    <t>ktCO2 ekv./kt</t>
  </si>
  <si>
    <t>Komposto kiekis, sausos medžiagos</t>
  </si>
  <si>
    <t>Papildomų  konteinerių skaičius* (vnt.)</t>
  </si>
  <si>
    <t>Įveskite</t>
  </si>
  <si>
    <t>Bazinio ŠESD kiekio pokytis  (kt CO2 ekv.)</t>
  </si>
  <si>
    <t>Rezultatai</t>
  </si>
  <si>
    <t>Papildomas kompostuotų žaliųjų ir MV atliekų kiekis namuose</t>
  </si>
  <si>
    <t>Suminis bazinio ŠESD kiekio pokytis (kt CO2 ekv.)</t>
  </si>
  <si>
    <t>Kaupiamasis ŠESD kiekio pokytis (kt CO2 ekv.)</t>
  </si>
  <si>
    <t>Suminis ŠESD kiekio pokytis (kt CO2 ekv.)</t>
  </si>
  <si>
    <t>ŠESD išmetimai kompostuojant žaliąsias ir MV atliekas</t>
  </si>
  <si>
    <t>ŠESD išmetimų išvengimas gaminant trąšas</t>
  </si>
  <si>
    <t>ŠESD išmetimai, jei vertinamas žaliųjų ir MV atliekų kiekis būtų šalinamas sąvartyne</t>
  </si>
  <si>
    <t>CO2 SUTAUPYMAS</t>
  </si>
  <si>
    <t>Atnaujinimo data</t>
  </si>
  <si>
    <t>Administratorius</t>
  </si>
  <si>
    <t>Pastabos</t>
  </si>
  <si>
    <t>2024.02.21</t>
  </si>
  <si>
    <t>AAA Aplinkos būklės analitikos centras</t>
  </si>
  <si>
    <t>Versijos viešinimas</t>
  </si>
  <si>
    <t>EMISSIONS</t>
  </si>
  <si>
    <t>Treatment or discharge pathway</t>
  </si>
  <si>
    <t>CH4 EMISSIONS</t>
  </si>
  <si>
    <t>CH4, Centralized sewerage</t>
  </si>
  <si>
    <t>Aerobic treatment, well managed</t>
  </si>
  <si>
    <t>Primary treatment</t>
  </si>
  <si>
    <t>Anaerobic shallow lagoons</t>
  </si>
  <si>
    <t>Untreated wastewater discharged to rivers and lakes</t>
  </si>
  <si>
    <t>CH4, No connection to sewerage networks</t>
  </si>
  <si>
    <t>Septic systems</t>
  </si>
  <si>
    <t>Latrine</t>
  </si>
  <si>
    <t>Total CH4 emissions</t>
  </si>
  <si>
    <t>Total wastewater</t>
  </si>
  <si>
    <t>N2O EMISSIONS</t>
  </si>
  <si>
    <t>Total N2O emissions</t>
  </si>
  <si>
    <t>Skirtumas/ koef</t>
  </si>
  <si>
    <t>*Skaičiuojama, kad konteinerių tūris lygus 900 l</t>
  </si>
  <si>
    <t>2025.12.19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</si>
</sst>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L_t_-;\-* #,##0.00\ _L_t_-;_-* &quot;-&quot;??\ _L_t_-;_-@_-"/>
    <numFmt numFmtId="165" formatCode="0.0"/>
    <numFmt numFmtId="166" formatCode="_-* #,##0.0000_-;\-* #,##0.0000_-;_-* &quot;-&quot;??_-;_-@_-"/>
    <numFmt numFmtId="167" formatCode="0.000"/>
  </numFmts>
  <fonts count="54">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name val="Calibri"/>
      <family val="2"/>
      <scheme val="minor"/>
    </font>
    <font>
      <sz val="10"/>
      <name val="Arial"/>
      <family val="2"/>
    </font>
    <font>
      <sz val="10"/>
      <name val="Arial"/>
      <family val="2"/>
      <charset val="186"/>
    </font>
    <font>
      <u/>
      <sz val="10"/>
      <color indexed="12"/>
      <name val="Arial"/>
      <family val="2"/>
      <charset val="186"/>
    </font>
    <font>
      <sz val="11"/>
      <color indexed="8"/>
      <name val="Calibri"/>
      <family val="2"/>
      <charset val="186"/>
    </font>
    <font>
      <sz val="9"/>
      <name val="Times New Roman"/>
      <family val="1"/>
    </font>
    <font>
      <sz val="12"/>
      <color theme="1"/>
      <name val="Calibri"/>
      <family val="2"/>
      <charset val="186"/>
      <scheme val="minor"/>
    </font>
    <font>
      <b/>
      <sz val="11"/>
      <color theme="1"/>
      <name val="Calibri"/>
      <family val="2"/>
      <charset val="186"/>
      <scheme val="minor"/>
    </font>
    <font>
      <sz val="14"/>
      <color rgb="FFA5D8B7"/>
      <name val="Calibri"/>
      <family val="2"/>
      <charset val="186"/>
      <scheme val="minor"/>
    </font>
    <font>
      <b/>
      <sz val="14"/>
      <color rgb="FF0DA378"/>
      <name val="Calibri"/>
      <family val="2"/>
      <charset val="186"/>
      <scheme val="minor"/>
    </font>
    <font>
      <sz val="14"/>
      <color indexed="55"/>
      <name val="Calibri"/>
      <family val="2"/>
      <charset val="186"/>
      <scheme val="minor"/>
    </font>
    <font>
      <sz val="10"/>
      <color indexed="55"/>
      <name val="Calibri"/>
      <family val="2"/>
      <charset val="186"/>
      <scheme val="minor"/>
    </font>
    <font>
      <sz val="14"/>
      <name val="Calibri"/>
      <family val="2"/>
      <charset val="186"/>
      <scheme val="minor"/>
    </font>
    <font>
      <b/>
      <sz val="12"/>
      <color theme="3"/>
      <name val="Calibri"/>
      <family val="2"/>
      <charset val="186"/>
      <scheme val="minor"/>
    </font>
    <font>
      <b/>
      <sz val="11"/>
      <color rgb="FF0F5031"/>
      <name val="YAFcfhdOoGk 0"/>
    </font>
    <font>
      <b/>
      <sz val="14"/>
      <color rgb="FF0F5031"/>
      <name val="Calibri"/>
      <family val="2"/>
      <charset val="186"/>
      <scheme val="minor"/>
    </font>
    <font>
      <sz val="14"/>
      <color theme="1"/>
      <name val="Calibri"/>
      <family val="2"/>
      <charset val="186"/>
      <scheme val="minor"/>
    </font>
    <font>
      <sz val="11"/>
      <color rgb="FF808080"/>
      <name val="Calibri"/>
      <family val="2"/>
      <scheme val="minor"/>
    </font>
    <font>
      <sz val="11"/>
      <color rgb="FF808080"/>
      <name val="Calibri"/>
      <family val="2"/>
      <charset val="186"/>
      <scheme val="minor"/>
    </font>
    <font>
      <b/>
      <sz val="14"/>
      <color rgb="FF808080"/>
      <name val="Calibri"/>
      <family val="2"/>
      <charset val="186"/>
      <scheme val="minor"/>
    </font>
    <font>
      <sz val="14"/>
      <color rgb="FF808080"/>
      <name val="Calibri"/>
      <family val="2"/>
      <charset val="186"/>
      <scheme val="minor"/>
    </font>
    <font>
      <sz val="11"/>
      <color rgb="FF000000"/>
      <name val="Calibri"/>
      <family val="2"/>
      <scheme val="minor"/>
    </font>
    <font>
      <sz val="9"/>
      <color theme="1" tint="-0.249977111117893"/>
      <name val="Palemonas"/>
    </font>
    <font>
      <sz val="9"/>
      <color rgb="FF808080"/>
      <name val="Palemonas"/>
    </font>
    <font>
      <sz val="11"/>
      <color rgb="FF000000"/>
      <name val="Times New Roman"/>
      <family val="1"/>
      <charset val="186"/>
    </font>
    <font>
      <sz val="11"/>
      <color theme="1"/>
      <name val="Palemon"/>
    </font>
    <font>
      <i/>
      <sz val="10"/>
      <name val="Palemon"/>
    </font>
    <font>
      <sz val="11"/>
      <name val="Times New Roman"/>
      <family val="1"/>
      <charset val="186"/>
    </font>
    <font>
      <sz val="11"/>
      <name val="Times New Roman"/>
      <family val="1"/>
      <charset val="238"/>
    </font>
    <font>
      <sz val="11"/>
      <color theme="1"/>
      <name val="Times New Roman"/>
      <family val="1"/>
    </font>
    <font>
      <sz val="11"/>
      <color rgb="FFFFFFFF"/>
      <name val="Calibri"/>
      <family val="2"/>
      <charset val="186"/>
      <scheme val="minor"/>
    </font>
    <font>
      <sz val="11"/>
      <color rgb="FF8FCEA5"/>
      <name val="Calibri"/>
      <family val="2"/>
      <charset val="186"/>
      <scheme val="minor"/>
    </font>
    <font>
      <sz val="9"/>
      <color rgb="FF8FCEA5"/>
      <name val="Palemon"/>
    </font>
    <font>
      <i/>
      <sz val="10"/>
      <color theme="9" tint="-0.249977111117893"/>
      <name val="Palemon"/>
    </font>
    <font>
      <i/>
      <sz val="10"/>
      <color theme="1" tint="-0.249977111117893"/>
      <name val="Palemon"/>
    </font>
    <font>
      <sz val="11"/>
      <color theme="9" tint="-0.749992370372631"/>
      <name val="Calibri"/>
      <family val="2"/>
      <charset val="186"/>
      <scheme val="minor"/>
    </font>
    <font>
      <b/>
      <sz val="10"/>
      <color rgb="FF265535"/>
      <name val="Calibri"/>
      <family val="2"/>
      <charset val="186"/>
      <scheme val="minor"/>
    </font>
    <font>
      <b/>
      <sz val="11"/>
      <color theme="6" tint="-0.749992370372631"/>
      <name val="Calibri"/>
      <family val="2"/>
      <charset val="186"/>
      <scheme val="minor"/>
    </font>
    <font>
      <sz val="11"/>
      <color theme="1"/>
      <name val="Palemonas"/>
      <family val="2"/>
      <charset val="186"/>
    </font>
    <font>
      <b/>
      <sz val="12"/>
      <name val="Times New Roman"/>
      <family val="1"/>
    </font>
    <font>
      <sz val="11"/>
      <name val="Calibri"/>
      <family val="2"/>
      <charset val="186"/>
      <scheme val="minor"/>
    </font>
    <font>
      <sz val="11"/>
      <name val="Times New Roman"/>
      <family val="1"/>
    </font>
    <font>
      <sz val="11"/>
      <color rgb="FFFF0000"/>
      <name val="Times New Roman"/>
      <family val="1"/>
    </font>
    <font>
      <sz val="11"/>
      <color theme="6" tint="-0.749992370372631"/>
      <name val="Calibri"/>
      <family val="2"/>
      <charset val="186"/>
      <scheme val="minor"/>
    </font>
    <font>
      <sz val="11"/>
      <color theme="6" tint="-0.749992370372631"/>
      <name val="Calibri"/>
      <family val="2"/>
      <scheme val="minor"/>
    </font>
    <font>
      <b/>
      <sz val="9"/>
      <color theme="6" tint="-0.749992370372631"/>
      <name val="Calibri"/>
      <family val="2"/>
      <scheme val="minor"/>
    </font>
    <font>
      <sz val="9"/>
      <color theme="6" tint="-0.749992370372631"/>
      <name val="Calibri"/>
      <family val="2"/>
      <scheme val="minor"/>
    </font>
    <font>
      <sz val="10"/>
      <color theme="6" tint="-0.749992370372631"/>
      <name val="Calibri"/>
      <family val="2"/>
      <scheme val="minor"/>
    </font>
    <font>
      <sz val="8"/>
      <color theme="6" tint="-0.749992370372631"/>
      <name val="Times New Roman"/>
      <family val="1"/>
    </font>
  </fonts>
  <fills count="10">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FFFFF"/>
        <bgColor indexed="64"/>
      </patternFill>
    </fill>
    <fill>
      <patternFill patternType="solid">
        <fgColor rgb="FFF4FAF6"/>
        <bgColor rgb="FF000000"/>
      </patternFill>
    </fill>
    <fill>
      <patternFill patternType="solid">
        <fgColor theme="6"/>
        <bgColor rgb="FF000000"/>
      </patternFill>
    </fill>
    <fill>
      <patternFill patternType="solid">
        <fgColor rgb="FFD2EBDB"/>
        <bgColor rgb="FF000000"/>
      </patternFill>
    </fill>
    <fill>
      <patternFill patternType="solid">
        <fgColor rgb="FFFFFFFF"/>
        <bgColor rgb="FF000000"/>
      </patternFill>
    </fill>
    <fill>
      <patternFill patternType="solid">
        <fgColor rgb="FFFFFF00"/>
        <bgColor indexed="64"/>
      </patternFill>
    </fill>
  </fills>
  <borders count="52">
    <border>
      <left/>
      <right/>
      <top/>
      <bottom/>
      <diagonal/>
    </border>
    <border>
      <left/>
      <right style="thin">
        <color indexed="64"/>
      </right>
      <top style="thin">
        <color indexed="64"/>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bottom style="double">
        <color rgb="FF3F8F5B"/>
      </bottom>
      <diagonal/>
    </border>
    <border>
      <left/>
      <right/>
      <top style="double">
        <color theme="2" tint="-0.499984740745262"/>
      </top>
      <bottom style="double">
        <color theme="6" tint="-0.499984740745262"/>
      </bottom>
      <diagonal/>
    </border>
    <border>
      <left style="thin">
        <color rgb="FF808080"/>
      </left>
      <right style="thin">
        <color rgb="FF808080"/>
      </right>
      <top/>
      <bottom style="thin">
        <color rgb="FF808080"/>
      </bottom>
      <diagonal/>
    </border>
    <border>
      <left style="dashed">
        <color rgb="FFB2B2B2"/>
      </left>
      <right style="dashed">
        <color rgb="FFB2B2B2"/>
      </right>
      <top style="dashed">
        <color rgb="FFB2B2B2"/>
      </top>
      <bottom style="dashed">
        <color rgb="FFB2B2B2"/>
      </bottom>
      <diagonal/>
    </border>
    <border>
      <left/>
      <right/>
      <top/>
      <bottom style="medium">
        <color theme="3"/>
      </bottom>
      <diagonal/>
    </border>
    <border>
      <left style="dashed">
        <color rgb="FFB2B2B2"/>
      </left>
      <right style="dashed">
        <color rgb="FFB2B2B2"/>
      </right>
      <top style="dashed">
        <color rgb="FFB2B2B2"/>
      </top>
      <bottom style="medium">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indexed="64"/>
      </right>
      <top/>
      <bottom style="thin">
        <color rgb="FF808080"/>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
      <left style="dotted">
        <color rgb="FFB2B2B2"/>
      </left>
      <right style="dotted">
        <color rgb="FFB2B2B2"/>
      </right>
      <top style="dotted">
        <color rgb="FFB2B2B2"/>
      </top>
      <bottom style="dotted">
        <color rgb="FFB2B2B2"/>
      </bottom>
      <diagonal/>
    </border>
    <border>
      <left style="dashed">
        <color rgb="FFB2B2B2"/>
      </left>
      <right style="dashed">
        <color rgb="FFB2B2B2"/>
      </right>
      <top/>
      <bottom/>
      <diagonal/>
    </border>
    <border>
      <left style="dotted">
        <color rgb="FFB2B2B2"/>
      </left>
      <right style="dotted">
        <color rgb="FFB2B2B2"/>
      </right>
      <top style="double">
        <color rgb="FF3F8F5B"/>
      </top>
      <bottom style="double">
        <color theme="6" tint="-0.499984740745262"/>
      </bottom>
      <diagonal/>
    </border>
    <border>
      <left style="dotted">
        <color rgb="FFB2B2B2"/>
      </left>
      <right style="dotted">
        <color rgb="FFB2B2B2"/>
      </right>
      <top style="dotted">
        <color rgb="FFB2B2B2"/>
      </top>
      <bottom/>
      <diagonal/>
    </border>
    <border>
      <left style="dotted">
        <color rgb="FFB2B2B2"/>
      </left>
      <right style="dotted">
        <color rgb="FFB2B2B2"/>
      </right>
      <top/>
      <bottom/>
      <diagonal/>
    </border>
    <border>
      <left style="dotted">
        <color rgb="FFB2B2B2"/>
      </left>
      <right style="dotted">
        <color rgb="FFB2B2B2"/>
      </right>
      <top/>
      <bottom style="dotted">
        <color rgb="FFB2B2B2"/>
      </bottom>
      <diagonal/>
    </border>
    <border>
      <left/>
      <right/>
      <top style="double">
        <color theme="4" tint="-0.499984740745262"/>
      </top>
      <bottom style="thin">
        <color indexed="64"/>
      </bottom>
      <diagonal/>
    </border>
    <border>
      <left style="dotted">
        <color rgb="FFB2B2B2"/>
      </left>
      <right style="dotted">
        <color rgb="FFB2B2B2"/>
      </right>
      <top style="medium">
        <color theme="4" tint="-0.499984740745262"/>
      </top>
      <bottom style="dotted">
        <color rgb="FFB2B2B2"/>
      </bottom>
      <diagonal/>
    </border>
    <border>
      <left style="dotted">
        <color rgb="FFB2B2B2"/>
      </left>
      <right style="dotted">
        <color rgb="FFB2B2B2"/>
      </right>
      <top style="dotted">
        <color rgb="FFB2B2B2"/>
      </top>
      <bottom style="medium">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style="thin">
        <color indexed="64"/>
      </bottom>
      <diagonal/>
    </border>
    <border>
      <left style="dotted">
        <color rgb="FFB2B2B2"/>
      </left>
      <right/>
      <top style="dotted">
        <color rgb="FFB2B2B2"/>
      </top>
      <bottom style="double">
        <color theme="4" tint="-0.499984740745262"/>
      </bottom>
      <diagonal/>
    </border>
    <border>
      <left/>
      <right/>
      <top style="dotted">
        <color rgb="FFB2B2B2"/>
      </top>
      <bottom style="double">
        <color theme="4" tint="-0.499984740745262"/>
      </bottom>
      <diagonal/>
    </border>
    <border>
      <left/>
      <right style="dotted">
        <color rgb="FFB2B2B2"/>
      </right>
      <top style="dotted">
        <color rgb="FFB2B2B2"/>
      </top>
      <bottom style="double">
        <color theme="4" tint="-0.499984740745262"/>
      </bottom>
      <diagonal/>
    </border>
  </borders>
  <cellStyleXfs count="577">
    <xf numFmtId="0" fontId="0" fillId="0" borderId="0"/>
    <xf numFmtId="0" fontId="4" fillId="0" borderId="0"/>
    <xf numFmtId="0" fontId="6"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6" fillId="0" borderId="0"/>
    <xf numFmtId="0" fontId="3" fillId="0" borderId="0"/>
    <xf numFmtId="0" fontId="3"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4"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4" fillId="0" borderId="0"/>
    <xf numFmtId="0" fontId="7"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6" fillId="0" borderId="0"/>
    <xf numFmtId="0" fontId="4" fillId="0" borderId="0"/>
    <xf numFmtId="0" fontId="3" fillId="0" borderId="0"/>
    <xf numFmtId="0" fontId="4" fillId="0" borderId="0"/>
    <xf numFmtId="0" fontId="7" fillId="0" borderId="0"/>
    <xf numFmtId="164" fontId="7" fillId="0" borderId="0" applyFont="0" applyFill="0" applyBorder="0" applyAlignment="0" applyProtection="0"/>
    <xf numFmtId="0" fontId="4" fillId="0" borderId="0"/>
    <xf numFmtId="0" fontId="4"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7" fillId="0" borderId="0"/>
    <xf numFmtId="0" fontId="4" fillId="0" borderId="0"/>
    <xf numFmtId="0" fontId="7" fillId="0" borderId="0"/>
    <xf numFmtId="164" fontId="7" fillId="0" borderId="0" applyFont="0" applyFill="0" applyBorder="0" applyAlignment="0" applyProtection="0"/>
    <xf numFmtId="0" fontId="4" fillId="0" borderId="0"/>
    <xf numFmtId="0" fontId="4"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7" fillId="0" borderId="0"/>
    <xf numFmtId="164" fontId="7" fillId="0" borderId="0" applyFont="0" applyFill="0" applyBorder="0" applyAlignment="0" applyProtection="0"/>
    <xf numFmtId="0" fontId="4" fillId="0" borderId="0"/>
    <xf numFmtId="0" fontId="4"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7" fillId="0" borderId="0"/>
    <xf numFmtId="164" fontId="7" fillId="0" borderId="0" applyFont="0" applyFill="0" applyBorder="0" applyAlignment="0" applyProtection="0"/>
    <xf numFmtId="0" fontId="4" fillId="0" borderId="0"/>
    <xf numFmtId="0" fontId="4" fillId="0" borderId="0"/>
    <xf numFmtId="9" fontId="7" fillId="0" borderId="0" applyFont="0" applyFill="0" applyBorder="0" applyAlignment="0" applyProtection="0"/>
    <xf numFmtId="0" fontId="7"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43" fontId="4" fillId="0" borderId="0" applyFont="0" applyFill="0" applyBorder="0" applyAlignment="0" applyProtection="0"/>
    <xf numFmtId="0" fontId="43" fillId="0" borderId="0"/>
    <xf numFmtId="0" fontId="44" fillId="0" borderId="0" applyNumberFormat="0" applyFill="0" applyBorder="0" applyAlignment="0" applyProtection="0"/>
    <xf numFmtId="0" fontId="4" fillId="0" borderId="0"/>
  </cellStyleXfs>
  <cellXfs count="180">
    <xf numFmtId="0" fontId="0" fillId="0" borderId="0" xfId="0"/>
    <xf numFmtId="0" fontId="0" fillId="2" borderId="0" xfId="0" applyFill="1"/>
    <xf numFmtId="0" fontId="17" fillId="2" borderId="0" xfId="0" applyFont="1" applyFill="1"/>
    <xf numFmtId="0" fontId="13" fillId="2" borderId="0" xfId="0" applyFont="1" applyFill="1"/>
    <xf numFmtId="0" fontId="14" fillId="2" borderId="0" xfId="0" applyFont="1" applyFill="1"/>
    <xf numFmtId="0" fontId="12" fillId="2" borderId="0" xfId="0" applyFont="1" applyFill="1"/>
    <xf numFmtId="0" fontId="18" fillId="2" borderId="0" xfId="0" applyFont="1" applyFill="1"/>
    <xf numFmtId="0" fontId="11" fillId="2" borderId="0" xfId="0" applyFont="1" applyFill="1"/>
    <xf numFmtId="0" fontId="19" fillId="2" borderId="0" xfId="0" applyFont="1" applyFill="1" applyAlignment="1">
      <alignment vertical="center"/>
    </xf>
    <xf numFmtId="0" fontId="20" fillId="2" borderId="0" xfId="0" applyFont="1" applyFill="1" applyAlignment="1">
      <alignment vertical="center"/>
    </xf>
    <xf numFmtId="0" fontId="21" fillId="2" borderId="0" xfId="0" applyFont="1" applyFill="1"/>
    <xf numFmtId="0" fontId="5" fillId="2" borderId="0" xfId="0" applyFont="1" applyFill="1"/>
    <xf numFmtId="0" fontId="22" fillId="2" borderId="0" xfId="0" applyFont="1" applyFill="1"/>
    <xf numFmtId="0" fontId="23" fillId="2" borderId="0" xfId="0" applyFont="1" applyFill="1"/>
    <xf numFmtId="0" fontId="2" fillId="2" borderId="0" xfId="0" applyFont="1" applyFill="1"/>
    <xf numFmtId="0" fontId="2" fillId="2" borderId="0" xfId="0" applyFont="1" applyFill="1" applyProtection="1">
      <protection locked="0"/>
    </xf>
    <xf numFmtId="0" fontId="26" fillId="0" borderId="6" xfId="0" applyFont="1" applyBorder="1"/>
    <xf numFmtId="166" fontId="30" fillId="0" borderId="2" xfId="573" applyNumberFormat="1" applyFont="1" applyFill="1" applyBorder="1" applyProtection="1"/>
    <xf numFmtId="166" fontId="30" fillId="0" borderId="2" xfId="573" applyNumberFormat="1" applyFont="1" applyFill="1" applyBorder="1" applyProtection="1">
      <protection locked="0"/>
    </xf>
    <xf numFmtId="0" fontId="26" fillId="0" borderId="4" xfId="0" applyFont="1" applyBorder="1"/>
    <xf numFmtId="0" fontId="26" fillId="0" borderId="5" xfId="0" applyFont="1" applyBorder="1"/>
    <xf numFmtId="0" fontId="26" fillId="0" borderId="1" xfId="0" applyFont="1" applyBorder="1"/>
    <xf numFmtId="2" fontId="30" fillId="0" borderId="2" xfId="573" applyNumberFormat="1" applyFont="1" applyFill="1" applyBorder="1" applyProtection="1"/>
    <xf numFmtId="0" fontId="29" fillId="0" borderId="2" xfId="0" applyFont="1" applyBorder="1"/>
    <xf numFmtId="0" fontId="29" fillId="0" borderId="10" xfId="0" applyFont="1" applyBorder="1" applyAlignment="1">
      <alignment horizontal="left" vertical="center" wrapText="1"/>
    </xf>
    <xf numFmtId="0" fontId="29" fillId="0" borderId="11" xfId="0" applyFont="1" applyBorder="1" applyAlignment="1">
      <alignment horizontal="center" vertical="center" wrapText="1"/>
    </xf>
    <xf numFmtId="1" fontId="29" fillId="0" borderId="12" xfId="0" applyNumberFormat="1" applyFont="1" applyBorder="1" applyAlignment="1">
      <alignment horizontal="center" vertical="center"/>
    </xf>
    <xf numFmtId="0" fontId="32" fillId="0" borderId="10" xfId="0" applyFont="1" applyBorder="1" applyAlignment="1">
      <alignment horizontal="left" vertical="center" wrapText="1"/>
    </xf>
    <xf numFmtId="0" fontId="32" fillId="0" borderId="11" xfId="0" applyFont="1" applyBorder="1" applyAlignment="1">
      <alignment horizontal="center" vertical="center" wrapText="1"/>
    </xf>
    <xf numFmtId="0" fontId="33" fillId="0" borderId="13" xfId="0" applyFont="1" applyBorder="1" applyAlignment="1">
      <alignment horizontal="center" vertical="center"/>
    </xf>
    <xf numFmtId="0" fontId="29" fillId="0" borderId="14"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wrapText="1"/>
    </xf>
    <xf numFmtId="0" fontId="29" fillId="0" borderId="17" xfId="0" applyFont="1" applyBorder="1" applyAlignment="1">
      <alignment horizontal="center" wrapText="1"/>
    </xf>
    <xf numFmtId="2" fontId="29" fillId="0" borderId="11" xfId="0" applyNumberFormat="1" applyFont="1" applyBorder="1" applyAlignment="1">
      <alignment horizontal="center" vertical="center" wrapText="1"/>
    </xf>
    <xf numFmtId="0" fontId="29" fillId="0" borderId="18" xfId="0" applyFont="1" applyBorder="1" applyAlignment="1">
      <alignment wrapText="1"/>
    </xf>
    <xf numFmtId="0" fontId="29" fillId="0" borderId="19" xfId="0" applyFont="1" applyBorder="1" applyAlignment="1">
      <alignment horizontal="center" vertical="center" wrapText="1"/>
    </xf>
    <xf numFmtId="0" fontId="29" fillId="0" borderId="19" xfId="0" applyFont="1" applyBorder="1" applyAlignment="1">
      <alignment horizontal="center" vertical="center"/>
    </xf>
    <xf numFmtId="0" fontId="22" fillId="5" borderId="0" xfId="0" applyFont="1" applyFill="1"/>
    <xf numFmtId="0" fontId="36" fillId="5" borderId="0" xfId="0" applyFont="1" applyFill="1"/>
    <xf numFmtId="0" fontId="1" fillId="2" borderId="0" xfId="0" applyFont="1" applyFill="1" applyProtection="1">
      <protection locked="0"/>
    </xf>
    <xf numFmtId="0" fontId="0" fillId="2" borderId="0" xfId="0" applyFill="1" applyProtection="1">
      <protection locked="0"/>
    </xf>
    <xf numFmtId="0" fontId="1" fillId="0" borderId="7" xfId="0" applyFont="1" applyBorder="1"/>
    <xf numFmtId="0" fontId="1" fillId="2" borderId="0" xfId="0" applyFont="1" applyFill="1"/>
    <xf numFmtId="0" fontId="1" fillId="0" borderId="6" xfId="0" applyFont="1" applyBorder="1"/>
    <xf numFmtId="0" fontId="1" fillId="0" borderId="2" xfId="0" applyFont="1" applyBorder="1"/>
    <xf numFmtId="43" fontId="1" fillId="2" borderId="0" xfId="573" applyFont="1" applyFill="1" applyProtection="1"/>
    <xf numFmtId="0" fontId="1" fillId="0" borderId="8" xfId="0" applyFont="1" applyBorder="1"/>
    <xf numFmtId="0" fontId="1" fillId="0" borderId="9" xfId="0" applyFont="1" applyBorder="1"/>
    <xf numFmtId="43" fontId="1" fillId="2" borderId="0" xfId="0" applyNumberFormat="1" applyFont="1" applyFill="1"/>
    <xf numFmtId="43" fontId="1" fillId="2" borderId="0" xfId="0" applyNumberFormat="1" applyFont="1" applyFill="1" applyProtection="1">
      <protection locked="0"/>
    </xf>
    <xf numFmtId="0" fontId="24" fillId="2" borderId="0" xfId="0" applyFont="1" applyFill="1"/>
    <xf numFmtId="0" fontId="25" fillId="2" borderId="0" xfId="0" applyFont="1" applyFill="1"/>
    <xf numFmtId="0" fontId="28" fillId="5" borderId="0" xfId="0" applyFont="1" applyFill="1" applyAlignment="1">
      <alignment horizontal="center" vertical="center"/>
    </xf>
    <xf numFmtId="0" fontId="37" fillId="5" borderId="0" xfId="0" applyFont="1" applyFill="1" applyAlignment="1">
      <alignment horizontal="left" vertical="center"/>
    </xf>
    <xf numFmtId="0" fontId="23" fillId="5" borderId="0" xfId="0" applyFont="1" applyFill="1"/>
    <xf numFmtId="0" fontId="28" fillId="6" borderId="0" xfId="0" applyFont="1" applyFill="1" applyAlignment="1">
      <alignment horizontal="center" vertical="center"/>
    </xf>
    <xf numFmtId="0" fontId="38" fillId="2" borderId="0" xfId="0" applyFont="1" applyFill="1" applyAlignment="1">
      <alignment horizontal="center" vertical="center"/>
    </xf>
    <xf numFmtId="0" fontId="23" fillId="6" borderId="0" xfId="0" applyFont="1" applyFill="1"/>
    <xf numFmtId="0" fontId="36" fillId="6" borderId="0" xfId="0" applyFont="1" applyFill="1"/>
    <xf numFmtId="0" fontId="39" fillId="6" borderId="0" xfId="0" applyFont="1" applyFill="1" applyAlignment="1">
      <alignment horizontal="center" vertical="center"/>
    </xf>
    <xf numFmtId="0" fontId="40" fillId="6" borderId="0" xfId="0" applyFont="1" applyFill="1"/>
    <xf numFmtId="0" fontId="35" fillId="6" borderId="0" xfId="0" applyFont="1" applyFill="1"/>
    <xf numFmtId="43" fontId="0" fillId="2" borderId="0" xfId="573" applyFont="1" applyFill="1"/>
    <xf numFmtId="0" fontId="43" fillId="2" borderId="0" xfId="574" applyFill="1" applyProtection="1">
      <protection locked="0"/>
    </xf>
    <xf numFmtId="0" fontId="43" fillId="2" borderId="0" xfId="574" applyFill="1" applyAlignment="1" applyProtection="1">
      <alignment vertical="center"/>
      <protection locked="0"/>
    </xf>
    <xf numFmtId="0" fontId="43" fillId="2" borderId="0" xfId="574" applyFill="1" applyAlignment="1" applyProtection="1">
      <alignment wrapText="1"/>
      <protection locked="0"/>
    </xf>
    <xf numFmtId="0" fontId="45" fillId="0" borderId="0" xfId="0" applyFont="1"/>
    <xf numFmtId="0" fontId="45" fillId="0" borderId="27" xfId="0" applyFont="1" applyBorder="1"/>
    <xf numFmtId="165" fontId="45" fillId="0" borderId="27" xfId="0" applyNumberFormat="1" applyFont="1" applyBorder="1"/>
    <xf numFmtId="0" fontId="29" fillId="0" borderId="0" xfId="0" applyFont="1" applyAlignment="1">
      <alignment horizontal="center" vertical="center"/>
    </xf>
    <xf numFmtId="165" fontId="45" fillId="0" borderId="28" xfId="0" applyNumberFormat="1" applyFont="1" applyBorder="1"/>
    <xf numFmtId="165" fontId="46" fillId="0" borderId="28" xfId="0" applyNumberFormat="1" applyFont="1" applyBorder="1"/>
    <xf numFmtId="165" fontId="45" fillId="0" borderId="30" xfId="0" applyNumberFormat="1" applyFont="1" applyBorder="1"/>
    <xf numFmtId="2" fontId="47" fillId="0" borderId="30" xfId="0" applyNumberFormat="1" applyFont="1" applyBorder="1"/>
    <xf numFmtId="165" fontId="45" fillId="0" borderId="0" xfId="0" applyNumberFormat="1" applyFont="1"/>
    <xf numFmtId="165" fontId="46" fillId="0" borderId="0" xfId="0" applyNumberFormat="1" applyFont="1"/>
    <xf numFmtId="0" fontId="29" fillId="2" borderId="10" xfId="0" applyFont="1" applyFill="1" applyBorder="1" applyAlignment="1">
      <alignment horizontal="left" vertical="center" wrapText="1"/>
    </xf>
    <xf numFmtId="0" fontId="29" fillId="2" borderId="11" xfId="0" applyFont="1" applyFill="1" applyBorder="1" applyAlignment="1">
      <alignment horizontal="center" vertical="center" wrapText="1"/>
    </xf>
    <xf numFmtId="1" fontId="29" fillId="2" borderId="12" xfId="0" applyNumberFormat="1" applyFont="1" applyFill="1" applyBorder="1" applyAlignment="1">
      <alignment horizontal="center" vertical="center"/>
    </xf>
    <xf numFmtId="0" fontId="32" fillId="2" borderId="10" xfId="0" applyFont="1" applyFill="1" applyBorder="1" applyAlignment="1">
      <alignment horizontal="left" vertical="center" wrapText="1"/>
    </xf>
    <xf numFmtId="0" fontId="32" fillId="2" borderId="11" xfId="0" applyFont="1" applyFill="1" applyBorder="1" applyAlignment="1">
      <alignment horizontal="center" vertical="center" wrapText="1"/>
    </xf>
    <xf numFmtId="0" fontId="33" fillId="2" borderId="13" xfId="0" applyFont="1" applyFill="1" applyBorder="1" applyAlignment="1">
      <alignment horizontal="center" vertical="center"/>
    </xf>
    <xf numFmtId="0" fontId="29" fillId="2" borderId="14"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15" xfId="0" applyFont="1" applyFill="1" applyBorder="1" applyAlignment="1">
      <alignment horizontal="center" vertical="center"/>
    </xf>
    <xf numFmtId="0" fontId="29" fillId="2" borderId="16" xfId="0" applyFont="1" applyFill="1" applyBorder="1" applyAlignment="1">
      <alignment wrapText="1"/>
    </xf>
    <xf numFmtId="0" fontId="29" fillId="2" borderId="17" xfId="0" applyFont="1" applyFill="1" applyBorder="1" applyAlignment="1">
      <alignment horizontal="center" wrapText="1"/>
    </xf>
    <xf numFmtId="2" fontId="29" fillId="2" borderId="11" xfId="0" applyNumberFormat="1" applyFont="1" applyFill="1" applyBorder="1" applyAlignment="1">
      <alignment horizontal="center" vertical="center" wrapText="1"/>
    </xf>
    <xf numFmtId="0" fontId="29" fillId="2" borderId="10" xfId="0" applyFont="1" applyFill="1" applyBorder="1" applyAlignment="1">
      <alignment wrapText="1"/>
    </xf>
    <xf numFmtId="0" fontId="29" fillId="2" borderId="11" xfId="0" applyFont="1" applyFill="1" applyBorder="1" applyAlignment="1">
      <alignment horizontal="center" vertical="center"/>
    </xf>
    <xf numFmtId="9" fontId="29" fillId="2" borderId="11" xfId="0" applyNumberFormat="1" applyFont="1" applyFill="1" applyBorder="1" applyAlignment="1">
      <alignment horizontal="center" vertical="center"/>
    </xf>
    <xf numFmtId="0" fontId="29" fillId="2" borderId="10" xfId="0" applyFont="1" applyFill="1" applyBorder="1" applyAlignment="1">
      <alignment vertical="center" wrapText="1"/>
    </xf>
    <xf numFmtId="0" fontId="29" fillId="2" borderId="18" xfId="0" applyFont="1" applyFill="1" applyBorder="1" applyAlignment="1">
      <alignment wrapText="1"/>
    </xf>
    <xf numFmtId="0" fontId="29" fillId="2" borderId="19" xfId="0" applyFont="1" applyFill="1" applyBorder="1" applyAlignment="1">
      <alignment horizontal="center" vertical="center" wrapText="1"/>
    </xf>
    <xf numFmtId="0" fontId="29" fillId="2" borderId="19" xfId="0" applyFont="1" applyFill="1" applyBorder="1" applyAlignment="1">
      <alignment horizontal="center" vertical="center"/>
    </xf>
    <xf numFmtId="0" fontId="27" fillId="2" borderId="0" xfId="58" applyFont="1" applyFill="1" applyAlignment="1">
      <alignment horizontal="center" vertical="center"/>
    </xf>
    <xf numFmtId="0" fontId="34" fillId="2" borderId="11" xfId="0" applyFont="1" applyFill="1" applyBorder="1" applyAlignment="1">
      <alignment wrapText="1"/>
    </xf>
    <xf numFmtId="0" fontId="31" fillId="2" borderId="0" xfId="0" applyFont="1" applyFill="1" applyAlignment="1">
      <alignment horizontal="left" vertical="top"/>
    </xf>
    <xf numFmtId="0" fontId="29" fillId="2" borderId="20" xfId="0" applyFont="1" applyFill="1" applyBorder="1" applyAlignment="1">
      <alignment horizontal="left" vertical="center" wrapText="1"/>
    </xf>
    <xf numFmtId="0" fontId="42" fillId="4" borderId="23" xfId="0" applyFont="1" applyFill="1" applyBorder="1" applyAlignment="1">
      <alignment horizontal="center"/>
    </xf>
    <xf numFmtId="0" fontId="48" fillId="4" borderId="3" xfId="0" applyFont="1" applyFill="1" applyBorder="1" applyAlignment="1">
      <alignment horizontal="center" wrapText="1"/>
    </xf>
    <xf numFmtId="0" fontId="48" fillId="4" borderId="3" xfId="0" applyFont="1" applyFill="1" applyBorder="1" applyAlignment="1">
      <alignment horizontal="center"/>
    </xf>
    <xf numFmtId="0" fontId="42" fillId="4" borderId="31" xfId="0" applyFont="1" applyFill="1" applyBorder="1" applyAlignment="1">
      <alignment horizontal="center"/>
    </xf>
    <xf numFmtId="0" fontId="48" fillId="4" borderId="32" xfId="0" applyFont="1" applyFill="1" applyBorder="1" applyAlignment="1">
      <alignment horizontal="center" wrapText="1"/>
    </xf>
    <xf numFmtId="0" fontId="48" fillId="4" borderId="32" xfId="0" applyFont="1" applyFill="1" applyBorder="1" applyAlignment="1">
      <alignment horizontal="center"/>
    </xf>
    <xf numFmtId="0" fontId="48" fillId="4" borderId="33" xfId="0" applyFont="1" applyFill="1" applyBorder="1"/>
    <xf numFmtId="0" fontId="48" fillId="4" borderId="34" xfId="0" applyFont="1" applyFill="1" applyBorder="1"/>
    <xf numFmtId="0" fontId="1" fillId="0" borderId="41" xfId="0" applyFont="1" applyBorder="1"/>
    <xf numFmtId="0" fontId="50" fillId="4" borderId="37" xfId="58" applyFont="1" applyFill="1" applyBorder="1" applyAlignment="1">
      <alignment horizontal="left" vertical="center"/>
    </xf>
    <xf numFmtId="0" fontId="51" fillId="4" borderId="37" xfId="58" applyFont="1" applyFill="1" applyBorder="1" applyAlignment="1">
      <alignment horizontal="left" vertical="center"/>
    </xf>
    <xf numFmtId="0" fontId="50" fillId="4" borderId="22" xfId="58" applyFont="1" applyFill="1" applyBorder="1" applyAlignment="1">
      <alignment horizontal="center" vertical="center"/>
    </xf>
    <xf numFmtId="0" fontId="50" fillId="4" borderId="37" xfId="58" applyFont="1" applyFill="1" applyBorder="1" applyAlignment="1">
      <alignment horizontal="center" vertical="center"/>
    </xf>
    <xf numFmtId="0" fontId="49" fillId="4" borderId="0" xfId="0" applyFont="1" applyFill="1"/>
    <xf numFmtId="0" fontId="52" fillId="4" borderId="0" xfId="0" applyFont="1" applyFill="1"/>
    <xf numFmtId="0" fontId="50" fillId="4" borderId="25" xfId="58" applyFont="1" applyFill="1" applyBorder="1" applyAlignment="1">
      <alignment horizontal="left" vertical="center" wrapText="1"/>
    </xf>
    <xf numFmtId="0" fontId="50" fillId="4" borderId="25" xfId="0" applyFont="1" applyFill="1" applyBorder="1" applyAlignment="1">
      <alignment horizontal="center" vertical="center"/>
    </xf>
    <xf numFmtId="0" fontId="51" fillId="0" borderId="26" xfId="0" applyFont="1" applyBorder="1" applyAlignment="1" applyProtection="1">
      <alignment horizontal="center" vertical="center"/>
      <protection locked="0"/>
    </xf>
    <xf numFmtId="0" fontId="49" fillId="0" borderId="0" xfId="0" applyFont="1"/>
    <xf numFmtId="0" fontId="49" fillId="0" borderId="0" xfId="0" applyFont="1" applyAlignment="1">
      <alignment horizontal="left" vertical="center" wrapText="1"/>
    </xf>
    <xf numFmtId="0" fontId="49" fillId="0" borderId="0" xfId="0" applyFont="1" applyAlignment="1">
      <alignment horizontal="center" vertical="center"/>
    </xf>
    <xf numFmtId="0" fontId="49" fillId="0" borderId="0" xfId="0" applyFont="1" applyAlignment="1">
      <alignment horizontal="center" vertical="center" wrapText="1"/>
    </xf>
    <xf numFmtId="0" fontId="49" fillId="0" borderId="0" xfId="0" applyFont="1" applyAlignment="1">
      <alignment horizontal="left" vertical="center" wrapText="1" indent="1"/>
    </xf>
    <xf numFmtId="0" fontId="49" fillId="0" borderId="0" xfId="0" applyFont="1" applyAlignment="1">
      <alignment horizontal="left" vertical="top"/>
    </xf>
    <xf numFmtId="0" fontId="50" fillId="4" borderId="0" xfId="58" applyFont="1" applyFill="1" applyAlignment="1">
      <alignment horizontal="left" vertical="center" wrapText="1"/>
    </xf>
    <xf numFmtId="0" fontId="50" fillId="0" borderId="0" xfId="0" applyFont="1" applyAlignment="1">
      <alignment horizontal="center" vertical="center"/>
    </xf>
    <xf numFmtId="0" fontId="51" fillId="0" borderId="24" xfId="0" applyFont="1" applyBorder="1" applyAlignment="1" applyProtection="1">
      <alignment horizontal="center" vertical="center"/>
      <protection locked="0"/>
    </xf>
    <xf numFmtId="0" fontId="51" fillId="4" borderId="25" xfId="0" applyFont="1" applyFill="1" applyBorder="1" applyAlignment="1">
      <alignment horizontal="left" vertical="center" wrapText="1"/>
    </xf>
    <xf numFmtId="0" fontId="51" fillId="0" borderId="25" xfId="0" applyFont="1" applyBorder="1" applyAlignment="1">
      <alignment horizontal="left" vertical="top"/>
    </xf>
    <xf numFmtId="2" fontId="51" fillId="3" borderId="26" xfId="0" applyNumberFormat="1" applyFont="1" applyFill="1" applyBorder="1" applyAlignment="1">
      <alignment horizontal="center" vertical="center"/>
    </xf>
    <xf numFmtId="0" fontId="51" fillId="0" borderId="0" xfId="0" applyFont="1" applyAlignment="1">
      <alignment horizontal="left" vertical="top"/>
    </xf>
    <xf numFmtId="0" fontId="51" fillId="0" borderId="36" xfId="0" applyFont="1" applyBorder="1" applyAlignment="1">
      <alignment horizontal="left" vertical="top"/>
    </xf>
    <xf numFmtId="0" fontId="50" fillId="8" borderId="35" xfId="0" applyFont="1" applyFill="1" applyBorder="1" applyAlignment="1">
      <alignment horizontal="left" vertical="center" wrapText="1"/>
    </xf>
    <xf numFmtId="0" fontId="50" fillId="8" borderId="43" xfId="0" applyFont="1" applyFill="1" applyBorder="1" applyAlignment="1">
      <alignment horizontal="left" vertical="center"/>
    </xf>
    <xf numFmtId="0" fontId="51" fillId="3" borderId="35" xfId="0" applyFont="1" applyFill="1" applyBorder="1" applyAlignment="1" applyProtection="1">
      <alignment horizontal="center" vertical="center"/>
      <protection locked="0"/>
    </xf>
    <xf numFmtId="0" fontId="51" fillId="0" borderId="35" xfId="0" applyFont="1" applyBorder="1" applyAlignment="1">
      <alignment horizontal="left" vertical="top"/>
    </xf>
    <xf numFmtId="0" fontId="51" fillId="0" borderId="40" xfId="0" applyFont="1" applyBorder="1" applyAlignment="1">
      <alignment horizontal="left" vertical="top"/>
    </xf>
    <xf numFmtId="0" fontId="51" fillId="0" borderId="35" xfId="0" applyFont="1" applyBorder="1" applyAlignment="1">
      <alignment horizontal="center" vertical="center"/>
    </xf>
    <xf numFmtId="0" fontId="51" fillId="0" borderId="38" xfId="0" applyFont="1" applyBorder="1"/>
    <xf numFmtId="0" fontId="51" fillId="0" borderId="35" xfId="0" applyFont="1" applyBorder="1"/>
    <xf numFmtId="0" fontId="51" fillId="0" borderId="38" xfId="0" applyFont="1" applyBorder="1" applyAlignment="1">
      <alignment horizontal="center" vertical="center"/>
    </xf>
    <xf numFmtId="0" fontId="51" fillId="4" borderId="42" xfId="574" applyFont="1" applyFill="1" applyBorder="1" applyAlignment="1">
      <alignment horizontal="left" vertical="center" wrapText="1"/>
    </xf>
    <xf numFmtId="167" fontId="51" fillId="4" borderId="42" xfId="0" applyNumberFormat="1" applyFont="1" applyFill="1" applyBorder="1" applyAlignment="1">
      <alignment horizontal="center" vertical="center"/>
    </xf>
    <xf numFmtId="0" fontId="51" fillId="4" borderId="35" xfId="574" applyFont="1" applyFill="1" applyBorder="1" applyAlignment="1" applyProtection="1">
      <alignment horizontal="left" vertical="center"/>
      <protection locked="0"/>
    </xf>
    <xf numFmtId="167" fontId="51" fillId="4" borderId="35" xfId="0" applyNumberFormat="1" applyFont="1" applyFill="1" applyBorder="1" applyAlignment="1">
      <alignment horizontal="center" vertical="center"/>
    </xf>
    <xf numFmtId="0" fontId="51" fillId="4" borderId="35" xfId="574" applyFont="1" applyFill="1" applyBorder="1" applyAlignment="1">
      <alignment horizontal="left" vertical="center"/>
    </xf>
    <xf numFmtId="0" fontId="51" fillId="0" borderId="35" xfId="0" applyFont="1" applyBorder="1" applyAlignment="1">
      <alignment horizontal="left" vertical="center" wrapText="1"/>
    </xf>
    <xf numFmtId="0" fontId="51" fillId="0" borderId="38" xfId="0" applyFont="1" applyBorder="1" applyAlignment="1">
      <alignment horizontal="left" vertical="center" wrapText="1"/>
    </xf>
    <xf numFmtId="43" fontId="1" fillId="9" borderId="0" xfId="0" applyNumberFormat="1" applyFont="1" applyFill="1"/>
    <xf numFmtId="0" fontId="29" fillId="9" borderId="10" xfId="0" applyFont="1" applyFill="1" applyBorder="1" applyAlignment="1">
      <alignment horizontal="left" vertical="center" wrapText="1"/>
    </xf>
    <xf numFmtId="0" fontId="29" fillId="2" borderId="13" xfId="0" applyFont="1" applyFill="1" applyBorder="1" applyAlignment="1">
      <alignment wrapText="1"/>
    </xf>
    <xf numFmtId="0" fontId="1" fillId="2" borderId="44" xfId="0" applyFont="1" applyFill="1" applyBorder="1"/>
    <xf numFmtId="0" fontId="1" fillId="2" borderId="45" xfId="0" applyFont="1" applyFill="1" applyBorder="1"/>
    <xf numFmtId="0" fontId="34" fillId="2" borderId="46" xfId="0" applyFont="1" applyFill="1" applyBorder="1" applyAlignment="1">
      <alignment wrapText="1"/>
    </xf>
    <xf numFmtId="0" fontId="29" fillId="2" borderId="47" xfId="0" applyFont="1" applyFill="1" applyBorder="1" applyAlignment="1">
      <alignment horizontal="left" vertical="center" wrapText="1"/>
    </xf>
    <xf numFmtId="0" fontId="29" fillId="2" borderId="46" xfId="0" applyFont="1" applyFill="1" applyBorder="1" applyAlignment="1">
      <alignment wrapText="1"/>
    </xf>
    <xf numFmtId="0" fontId="29" fillId="2" borderId="46" xfId="0" applyFont="1" applyFill="1" applyBorder="1" applyAlignment="1">
      <alignment horizontal="left" vertical="center" wrapText="1"/>
    </xf>
    <xf numFmtId="0" fontId="1" fillId="2" borderId="48" xfId="0" applyFont="1" applyFill="1" applyBorder="1" applyProtection="1">
      <protection locked="0"/>
    </xf>
    <xf numFmtId="43" fontId="1" fillId="9" borderId="0" xfId="573" applyFont="1" applyFill="1" applyProtection="1"/>
    <xf numFmtId="0" fontId="53" fillId="2" borderId="0" xfId="0" applyFont="1" applyFill="1" applyAlignment="1">
      <alignment horizontal="left"/>
    </xf>
    <xf numFmtId="0" fontId="15" fillId="2" borderId="0" xfId="0" applyFont="1" applyFill="1" applyAlignment="1">
      <alignment horizontal="right" vertical="top" wrapText="1" indent="5"/>
    </xf>
    <xf numFmtId="0" fontId="16" fillId="2" borderId="0" xfId="0" applyFont="1" applyFill="1" applyAlignment="1">
      <alignment horizontal="right" vertical="top" indent="5"/>
    </xf>
    <xf numFmtId="0" fontId="41" fillId="7" borderId="0" xfId="0" applyFont="1" applyFill="1" applyAlignment="1">
      <alignment horizontal="center" vertical="center"/>
    </xf>
    <xf numFmtId="0" fontId="41" fillId="8" borderId="21" xfId="0" applyFont="1" applyFill="1" applyBorder="1" applyAlignment="1">
      <alignment horizontal="center" vertical="center"/>
    </xf>
    <xf numFmtId="0" fontId="51" fillId="4" borderId="38" xfId="0" applyFont="1" applyFill="1" applyBorder="1" applyAlignment="1">
      <alignment horizontal="left" vertical="center"/>
    </xf>
    <xf numFmtId="0" fontId="51" fillId="4" borderId="39" xfId="0" applyFont="1" applyFill="1" applyBorder="1" applyAlignment="1">
      <alignment horizontal="left" vertical="center"/>
    </xf>
    <xf numFmtId="167" fontId="51" fillId="4" borderId="49" xfId="0" applyNumberFormat="1" applyFont="1" applyFill="1" applyBorder="1" applyAlignment="1">
      <alignment horizontal="center" vertical="center"/>
    </xf>
    <xf numFmtId="167" fontId="51" fillId="4" borderId="50" xfId="0" applyNumberFormat="1" applyFont="1" applyFill="1" applyBorder="1" applyAlignment="1">
      <alignment horizontal="center" vertical="center"/>
    </xf>
    <xf numFmtId="167" fontId="51" fillId="4" borderId="51" xfId="0" applyNumberFormat="1"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0" xfId="0" applyFont="1" applyAlignment="1">
      <alignment horizontal="left" vertical="center" wrapText="1"/>
    </xf>
  </cellXfs>
  <cellStyles count="577">
    <cellStyle name="Comma 2" xfId="3" xr:uid="{B1E75A5F-AB0A-4835-9658-5561959A2D39}"/>
    <cellStyle name="Comma 2 2" xfId="4" xr:uid="{DB6DABAA-D5C3-4975-97F7-A9DE25DF62B9}"/>
    <cellStyle name="Comma 3" xfId="5" xr:uid="{04D9B036-5185-40B6-98C1-66B107E42068}"/>
    <cellStyle name="Comma 4" xfId="80" xr:uid="{8915ECE1-95BA-4BB4-B84F-9F9285DC5797}"/>
    <cellStyle name="Comma 5" xfId="96" xr:uid="{6CBD0797-104C-4206-82D9-79CFF63D6851}"/>
    <cellStyle name="Comma 6" xfId="135" xr:uid="{A4EC312C-AD79-4577-9657-DDF37E4F96F4}"/>
    <cellStyle name="Comma 7" xfId="199" xr:uid="{8B62A29D-E340-4D2B-8A95-13FDC3977D06}"/>
    <cellStyle name="Headline" xfId="575" xr:uid="{F99FC283-C176-4804-B9F5-811C5687E89A}"/>
    <cellStyle name="Hyperlink 2" xfId="6" xr:uid="{94039C28-1E82-4182-B1C4-E0DBC99A0D5F}"/>
    <cellStyle name="Įprastas" xfId="0" builtinId="0"/>
    <cellStyle name="Įprastas 2" xfId="58" xr:uid="{27BC399E-BFD9-418A-A467-EE25084522DC}"/>
    <cellStyle name="Įprastas 2 2" xfId="72" xr:uid="{5F75B764-D29D-41A1-9761-59E840501CDE}"/>
    <cellStyle name="Įprastas 2 2 2" xfId="89" xr:uid="{A5B5F0BA-9F45-46D0-87CD-C545FB0D320F}"/>
    <cellStyle name="Įprastas 2 2 2 2" xfId="117" xr:uid="{59D56EDE-7864-4F49-B8E8-01DB590D607A}"/>
    <cellStyle name="Įprastas 2 2 2 2 2" xfId="181" xr:uid="{7BB00368-953B-4438-9A0B-FB451FCF6EE5}"/>
    <cellStyle name="Įprastas 2 2 2 2 2 2" xfId="305" xr:uid="{468166F8-9B54-4E6C-932D-4F063B2C625B}"/>
    <cellStyle name="Įprastas 2 2 2 2 2 2 2" xfId="549" xr:uid="{F1D9BA6B-B147-4985-BCAF-3E2F38F7FAA2}"/>
    <cellStyle name="Įprastas 2 2 2 2 2 3" xfId="430" xr:uid="{A9A2E5C9-1974-4397-B5E8-28ED7BAAE413}"/>
    <cellStyle name="Įprastas 2 2 2 2 3" xfId="245" xr:uid="{56296DDF-6BE1-4B1C-85F1-9BF017358C16}"/>
    <cellStyle name="Įprastas 2 2 2 2 3 2" xfId="490" xr:uid="{564B358F-48DE-4CA4-B0A4-77F0600797EF}"/>
    <cellStyle name="Įprastas 2 2 2 2 4" xfId="371" xr:uid="{23A70AD0-2DB9-4F0F-819A-8134A553223A}"/>
    <cellStyle name="Įprastas 2 2 2 3" xfId="156" xr:uid="{CDB6C92F-B9F3-49E8-B53D-456CD989FC93}"/>
    <cellStyle name="Įprastas 2 2 2 3 2" xfId="281" xr:uid="{1A65691E-948C-43C9-A1FD-C7A483EA8A8D}"/>
    <cellStyle name="Įprastas 2 2 2 3 2 2" xfId="525" xr:uid="{21535CD1-0812-4E0E-AF05-2D74961C5FE2}"/>
    <cellStyle name="Įprastas 2 2 2 3 3" xfId="406" xr:uid="{AABB8BAF-3CC3-4E85-B179-34ADA8D901D5}"/>
    <cellStyle name="Įprastas 2 2 2 4" xfId="221" xr:uid="{5DEA1D59-F153-49A6-9DB3-987550A83C92}"/>
    <cellStyle name="Įprastas 2 2 2 4 2" xfId="466" xr:uid="{7B24EB8C-1F64-4DC3-8355-7004E98A48D5}"/>
    <cellStyle name="Įprastas 2 2 2 5" xfId="347" xr:uid="{1CDB3F8D-66FA-4FA7-98B4-BBBA32212FC7}"/>
    <cellStyle name="Įprastas 2 2 3" xfId="105" xr:uid="{EB771AFB-411A-4454-97B8-A0F1EE0F39D8}"/>
    <cellStyle name="Įprastas 2 2 3 2" xfId="169" xr:uid="{B4BEFB97-4FBC-462D-97FA-5EB61B3F5628}"/>
    <cellStyle name="Įprastas 2 2 3 2 2" xfId="293" xr:uid="{CBC6EAEE-1760-4609-827A-EABE506CF6BA}"/>
    <cellStyle name="Įprastas 2 2 3 2 2 2" xfId="537" xr:uid="{2EA25C2B-4BE0-42D2-9CA5-0AEEAB76A980}"/>
    <cellStyle name="Įprastas 2 2 3 2 3" xfId="418" xr:uid="{3B4E9392-BBBD-43D6-A186-7914C3156D01}"/>
    <cellStyle name="Įprastas 2 2 3 3" xfId="233" xr:uid="{643D8E13-35E9-41A6-A77F-8D8372265B73}"/>
    <cellStyle name="Įprastas 2 2 3 3 2" xfId="478" xr:uid="{585C579A-C83C-4155-B18D-DB0BB39B7160}"/>
    <cellStyle name="Įprastas 2 2 3 4" xfId="359" xr:uid="{CDC4ED3A-53B0-474C-A30C-4430E6204139}"/>
    <cellStyle name="Įprastas 2 2 4" xfId="130" xr:uid="{5AF55C5B-B6C3-434B-9D02-4BCCE0BBDD43}"/>
    <cellStyle name="Įprastas 2 2 4 2" xfId="193" xr:uid="{33ABBF20-3D8F-4D94-9DE8-D76902B0DC67}"/>
    <cellStyle name="Įprastas 2 2 4 2 2" xfId="317" xr:uid="{D7A69A4C-15AD-432A-9C5F-FC619F6FD8C9}"/>
    <cellStyle name="Įprastas 2 2 4 2 2 2" xfId="561" xr:uid="{A207D283-B63F-4615-9857-C78128DBC437}"/>
    <cellStyle name="Įprastas 2 2 4 2 3" xfId="442" xr:uid="{5611845D-5BFB-4903-A175-01F0E5E50A45}"/>
    <cellStyle name="Įprastas 2 2 4 3" xfId="257" xr:uid="{6C04A7A4-4A93-4333-9271-7AFE1932317E}"/>
    <cellStyle name="Įprastas 2 2 4 3 2" xfId="502" xr:uid="{BB417D92-6236-40F2-84DC-DEA34166D48B}"/>
    <cellStyle name="Įprastas 2 2 4 4" xfId="383" xr:uid="{8DBE4D64-B777-4449-B401-EA30771A05F1}"/>
    <cellStyle name="Įprastas 2 2 5" xfId="144" xr:uid="{EB06C160-D129-4E0D-8C9F-D9A6854DCE15}"/>
    <cellStyle name="Įprastas 2 2 5 2" xfId="269" xr:uid="{8E836735-81B9-4EBD-8A16-644E58E06475}"/>
    <cellStyle name="Įprastas 2 2 5 2 2" xfId="513" xr:uid="{96307299-0E49-4327-B6EF-D2FE3D873942}"/>
    <cellStyle name="Įprastas 2 2 5 3" xfId="394" xr:uid="{DC0EC21E-E02E-4BD4-945E-6B94B00DCE0F}"/>
    <cellStyle name="Įprastas 2 2 6" xfId="209" xr:uid="{9B1D8BF6-95B7-4356-9B31-0770EF3289D4}"/>
    <cellStyle name="Įprastas 2 2 6 2" xfId="454" xr:uid="{E6F17151-0137-4CB0-AD33-452CAD71D1B0}"/>
    <cellStyle name="Įprastas 2 2 7" xfId="335" xr:uid="{568DE034-1249-45A8-9BD0-76D547938646}"/>
    <cellStyle name="Įprastas 2 3" xfId="84" xr:uid="{864B2BDA-CE26-4A58-AA0D-3A5E7AC70B60}"/>
    <cellStyle name="Įprastas 2 3 2" xfId="112" xr:uid="{78355DB8-6450-43C9-89F2-4A1462046685}"/>
    <cellStyle name="Įprastas 2 3 2 2" xfId="176" xr:uid="{CB0438C6-F250-4094-8EE9-C6B231395054}"/>
    <cellStyle name="Įprastas 2 3 2 2 2" xfId="300" xr:uid="{3BB5649C-E4ED-4A9B-893F-A154C0E1B3C3}"/>
    <cellStyle name="Įprastas 2 3 2 2 2 2" xfId="544" xr:uid="{CEAF42B1-1217-4AF8-B465-4FB2E9DE9731}"/>
    <cellStyle name="Įprastas 2 3 2 2 3" xfId="425" xr:uid="{17CDB21F-0A52-4F28-ACB5-87C56E4D5DD8}"/>
    <cellStyle name="Įprastas 2 3 2 3" xfId="240" xr:uid="{04165F60-F8BF-4FB8-B19A-026DDDF0A1D9}"/>
    <cellStyle name="Įprastas 2 3 2 3 2" xfId="485" xr:uid="{8CBFB0AD-6F45-47F5-89C6-FBEDD64558F2}"/>
    <cellStyle name="Įprastas 2 3 2 4" xfId="366" xr:uid="{4523A952-8E7E-45BF-ACC1-F38AE69F8655}"/>
    <cellStyle name="Įprastas 2 3 3" xfId="151" xr:uid="{CBBAA3AB-2D52-4748-A1C8-1BACFA981E43}"/>
    <cellStyle name="Įprastas 2 3 3 2" xfId="276" xr:uid="{657F9C60-8C98-40F0-BB17-9910D3723CDD}"/>
    <cellStyle name="Įprastas 2 3 3 2 2" xfId="520" xr:uid="{9338B82D-27EB-47FD-ABAF-E2B4F202864B}"/>
    <cellStyle name="Įprastas 2 3 3 3" xfId="401" xr:uid="{B2CBFFE4-33A6-4561-AF99-872A46BEE44C}"/>
    <cellStyle name="Įprastas 2 3 4" xfId="216" xr:uid="{38676A30-4CB9-48D5-93FA-65B35EA6049A}"/>
    <cellStyle name="Įprastas 2 3 4 2" xfId="461" xr:uid="{6FC757C1-CF81-414B-905A-2DC16F849B30}"/>
    <cellStyle name="Įprastas 2 3 5" xfId="342" xr:uid="{9CAE5AA3-9DBF-4219-8DCE-5FD151903702}"/>
    <cellStyle name="Įprastas 2 4" xfId="100" xr:uid="{AA7CBB51-1DC6-4AFF-9E88-E8C6E801962B}"/>
    <cellStyle name="Įprastas 2 4 2" xfId="164" xr:uid="{35B0FA07-58D0-4DF0-BAE1-2C8FD5B14F8C}"/>
    <cellStyle name="Įprastas 2 4 2 2" xfId="288" xr:uid="{E04B2AF5-1856-4CB2-9CF6-5CBF1EE55B5B}"/>
    <cellStyle name="Įprastas 2 4 2 2 2" xfId="532" xr:uid="{616E5FC9-D9C1-454B-9A07-EEF16862EEE5}"/>
    <cellStyle name="Įprastas 2 4 2 3" xfId="413" xr:uid="{EA013E95-AD9E-4FE8-971F-08CCEE324D53}"/>
    <cellStyle name="Įprastas 2 4 3" xfId="228" xr:uid="{64893168-C6E7-4F78-919F-E2BF369185EF}"/>
    <cellStyle name="Įprastas 2 4 3 2" xfId="473" xr:uid="{DA3D6279-EDF3-4F87-B8D8-A5CC1A82E37D}"/>
    <cellStyle name="Įprastas 2 4 4" xfId="354" xr:uid="{8250C526-ABDC-4893-B50F-DC15EE4A11D2}"/>
    <cellStyle name="Įprastas 2 5" xfId="125" xr:uid="{5D028BA1-8CB3-4B5B-9EC7-C0F6AD612E39}"/>
    <cellStyle name="Įprastas 2 5 2" xfId="188" xr:uid="{E7C6266E-84E2-4151-BD02-E05DFE5A390F}"/>
    <cellStyle name="Įprastas 2 5 2 2" xfId="312" xr:uid="{EC8D2654-5C3B-4F54-8A1D-B586C5DB621C}"/>
    <cellStyle name="Įprastas 2 5 2 2 2" xfId="556" xr:uid="{10DB394F-AE03-4D4C-8275-2733CE0B1FE7}"/>
    <cellStyle name="Įprastas 2 5 2 3" xfId="437" xr:uid="{B5DB6FDB-F095-468C-A74A-3A6438D5EE2A}"/>
    <cellStyle name="Įprastas 2 5 3" xfId="252" xr:uid="{E526D969-F02F-450D-8EE4-9C879249351D}"/>
    <cellStyle name="Įprastas 2 5 3 2" xfId="497" xr:uid="{36A346D5-7CD2-4EF0-8424-B60A2B1C754F}"/>
    <cellStyle name="Įprastas 2 5 4" xfId="378" xr:uid="{D3E736DD-06B4-4B3E-9BD0-CE95BC1377F0}"/>
    <cellStyle name="Įprastas 2 6" xfId="139" xr:uid="{136E14B1-0332-4C7A-94DA-77BC3B1C80F6}"/>
    <cellStyle name="Įprastas 2 6 2" xfId="264" xr:uid="{B22A48D8-3411-491E-AE75-13567B1C6865}"/>
    <cellStyle name="Įprastas 2 6 2 2" xfId="508" xr:uid="{E9CBF056-6830-4EB2-83B8-B4DB99EEA39B}"/>
    <cellStyle name="Įprastas 2 6 3" xfId="389" xr:uid="{717FAC60-567B-40B3-A32B-E4E9F9C8054A}"/>
    <cellStyle name="Įprastas 2 7" xfId="204" xr:uid="{0CE4F0AC-1A8B-4716-AF17-5C2E4635EB4B}"/>
    <cellStyle name="Įprastas 2 7 2" xfId="449" xr:uid="{E6C5092B-183C-419A-BCB6-973CEF66A3CA}"/>
    <cellStyle name="Įprastas 2 8" xfId="330" xr:uid="{841CB800-9A98-4910-A36F-68C57C1CADA0}"/>
    <cellStyle name="Įprastas 3" xfId="571" xr:uid="{35E28FE5-5ECE-4CCD-8C33-DFF0752688D3}"/>
    <cellStyle name="Įprastas 4" xfId="576" xr:uid="{CEAF3130-0932-4FA7-B299-FD92419E8541}"/>
    <cellStyle name="Kablelis" xfId="573" builtinId="3"/>
    <cellStyle name="Kablelis 2" xfId="60" xr:uid="{5A89D00B-4A72-4EDB-85FF-D1A74627D532}"/>
    <cellStyle name="Kablelis 2 2" xfId="74" xr:uid="{A7071FFC-8F75-43CE-9FF3-93EC64381B09}"/>
    <cellStyle name="Kablelis 2 2 2" xfId="91" xr:uid="{546B6D65-0891-4643-BE43-44AA2AE10F8E}"/>
    <cellStyle name="Kablelis 2 2 2 2" xfId="119" xr:uid="{638D5D35-E875-43F3-84BF-B229844030FF}"/>
    <cellStyle name="Kablelis 2 2 2 2 2" xfId="183" xr:uid="{94C9D1C5-0AA0-4B3C-96BF-EB9D521EC572}"/>
    <cellStyle name="Kablelis 2 2 2 2 2 2" xfId="307" xr:uid="{573DD94C-E042-4C84-94B9-91D661D2BC3D}"/>
    <cellStyle name="Kablelis 2 2 2 2 2 2 2" xfId="551" xr:uid="{AB824A18-2A6A-4AD9-A26B-8648D99DAF72}"/>
    <cellStyle name="Kablelis 2 2 2 2 2 3" xfId="432" xr:uid="{3F5F856A-E518-456A-8CD4-F83FC8714B72}"/>
    <cellStyle name="Kablelis 2 2 2 2 3" xfId="247" xr:uid="{6D295BFE-B9C2-4829-848B-F1F165667C91}"/>
    <cellStyle name="Kablelis 2 2 2 2 3 2" xfId="492" xr:uid="{4ADFFEAB-85F1-4AF4-9F0E-87E9D64B482E}"/>
    <cellStyle name="Kablelis 2 2 2 2 4" xfId="373" xr:uid="{AA171549-0A24-4E64-949D-831915649D42}"/>
    <cellStyle name="Kablelis 2 2 2 3" xfId="158" xr:uid="{9D93D888-C40B-4433-AFD9-B949A6756C71}"/>
    <cellStyle name="Kablelis 2 2 2 3 2" xfId="283" xr:uid="{0D7A1A28-56FE-4FE9-9C69-01E72CDAC6EC}"/>
    <cellStyle name="Kablelis 2 2 2 3 2 2" xfId="527" xr:uid="{685B869D-0F97-4E17-90D4-04C4DD8F38FB}"/>
    <cellStyle name="Kablelis 2 2 2 3 3" xfId="408" xr:uid="{14A08437-9827-4F73-9F18-9BB443BDE673}"/>
    <cellStyle name="Kablelis 2 2 2 4" xfId="223" xr:uid="{DBBC7180-67FF-4F79-B702-A361F5AF19C5}"/>
    <cellStyle name="Kablelis 2 2 2 4 2" xfId="468" xr:uid="{F84DB614-280B-465C-A964-8B51501EB1C9}"/>
    <cellStyle name="Kablelis 2 2 2 5" xfId="349" xr:uid="{E6DCF8ED-C4DE-4210-88FF-9B7D8E664F81}"/>
    <cellStyle name="Kablelis 2 2 3" xfId="107" xr:uid="{BA5F283E-EFA1-4021-B622-82707BB4ED03}"/>
    <cellStyle name="Kablelis 2 2 3 2" xfId="171" xr:uid="{AAAD3144-BE8B-43BA-BE9E-1C7979FDB610}"/>
    <cellStyle name="Kablelis 2 2 3 2 2" xfId="295" xr:uid="{ED0B8503-47DA-45E1-BB2E-490F651C4FFD}"/>
    <cellStyle name="Kablelis 2 2 3 2 2 2" xfId="539" xr:uid="{BDF0ABCA-4111-4F61-8C4F-AECC5CB30DE6}"/>
    <cellStyle name="Kablelis 2 2 3 2 3" xfId="420" xr:uid="{0792FADA-19CE-4DD5-B2C5-DFF3D9B0978C}"/>
    <cellStyle name="Kablelis 2 2 3 3" xfId="235" xr:uid="{96346BAD-EB86-4DA9-A4B4-10D3D8783CE0}"/>
    <cellStyle name="Kablelis 2 2 3 3 2" xfId="480" xr:uid="{812696F5-511F-46A3-BD09-BCFCFC8DE550}"/>
    <cellStyle name="Kablelis 2 2 3 4" xfId="361" xr:uid="{CBD07EE7-D930-4C41-AE52-9C3F952C5F27}"/>
    <cellStyle name="Kablelis 2 2 4" xfId="132" xr:uid="{0EECAB1F-3ABB-4FBD-830C-35BCDCBDE23E}"/>
    <cellStyle name="Kablelis 2 2 4 2" xfId="195" xr:uid="{0D59B6BE-4270-43B2-8D9A-8F633572F182}"/>
    <cellStyle name="Kablelis 2 2 4 2 2" xfId="319" xr:uid="{039BBB81-ADB5-434E-947D-6A2F2E88BC63}"/>
    <cellStyle name="Kablelis 2 2 4 2 2 2" xfId="563" xr:uid="{A35B8614-7A01-4D09-9098-B46D3786D661}"/>
    <cellStyle name="Kablelis 2 2 4 2 3" xfId="444" xr:uid="{DC5E787D-32B0-4C3D-85B7-3F82B99DAFBE}"/>
    <cellStyle name="Kablelis 2 2 4 3" xfId="259" xr:uid="{84A3A0F9-4262-43B9-9DB9-8A93C29FF379}"/>
    <cellStyle name="Kablelis 2 2 4 3 2" xfId="504" xr:uid="{EEEA1BB8-4177-42C2-8DF9-917459E135AF}"/>
    <cellStyle name="Kablelis 2 2 4 4" xfId="385" xr:uid="{F86DF15A-1144-40D5-9A27-5F62EE012321}"/>
    <cellStyle name="Kablelis 2 2 5" xfId="146" xr:uid="{D4563BEC-CB3B-4893-8404-D9499E6D450D}"/>
    <cellStyle name="Kablelis 2 2 5 2" xfId="271" xr:uid="{2708B51B-B931-4661-A9B6-A8DC105180B4}"/>
    <cellStyle name="Kablelis 2 2 5 2 2" xfId="515" xr:uid="{9F340A96-8EAD-44B2-B2BA-4D842CDC717C}"/>
    <cellStyle name="Kablelis 2 2 5 3" xfId="396" xr:uid="{1248551B-AD77-4E4B-8861-66161CB92186}"/>
    <cellStyle name="Kablelis 2 2 6" xfId="211" xr:uid="{370F2D67-8558-43E1-83FC-463459D7EB41}"/>
    <cellStyle name="Kablelis 2 2 6 2" xfId="456" xr:uid="{6D39F187-F38F-4C15-AA1A-779365C5FC63}"/>
    <cellStyle name="Kablelis 2 2 7" xfId="337" xr:uid="{D2945EF2-AA5C-43CD-8A9C-8D6F53F1719C}"/>
    <cellStyle name="Kablelis 2 3" xfId="86" xr:uid="{BB29EE79-75DE-45E6-BDCC-D63CD3DC7705}"/>
    <cellStyle name="Kablelis 2 3 2" xfId="114" xr:uid="{C542245A-6FB2-4BA0-B81F-C7C3868140C0}"/>
    <cellStyle name="Kablelis 2 3 2 2" xfId="178" xr:uid="{3F817D78-A4C1-4200-A65D-EE55FAE6960E}"/>
    <cellStyle name="Kablelis 2 3 2 2 2" xfId="302" xr:uid="{8F58857D-9D78-4EE2-A69A-F61F9AD9D981}"/>
    <cellStyle name="Kablelis 2 3 2 2 2 2" xfId="546" xr:uid="{31167CB1-FCF1-4DB9-8CBE-E67310329E68}"/>
    <cellStyle name="Kablelis 2 3 2 2 3" xfId="427" xr:uid="{7302B9D9-D66D-441D-91E0-C932B94179AE}"/>
    <cellStyle name="Kablelis 2 3 2 3" xfId="242" xr:uid="{F3093B60-C46B-42C5-A4E2-0271140B01FF}"/>
    <cellStyle name="Kablelis 2 3 2 3 2" xfId="487" xr:uid="{76022007-8A2D-4EBC-98C1-8BD0C225794D}"/>
    <cellStyle name="Kablelis 2 3 2 4" xfId="368" xr:uid="{9CBF18F9-053F-4FEE-A7CC-3825473ACF5D}"/>
    <cellStyle name="Kablelis 2 3 3" xfId="153" xr:uid="{6605FCC0-3504-4D9C-BBB9-D97D43C4F21E}"/>
    <cellStyle name="Kablelis 2 3 3 2" xfId="278" xr:uid="{592DE0AA-2FAE-4FCA-AC25-5794CCEE1875}"/>
    <cellStyle name="Kablelis 2 3 3 2 2" xfId="522" xr:uid="{DF9D7A06-B66E-4441-986A-2DBD16ED0F39}"/>
    <cellStyle name="Kablelis 2 3 3 3" xfId="403" xr:uid="{4B372A53-87FC-4C6A-90B4-EB4FB32ABD71}"/>
    <cellStyle name="Kablelis 2 3 4" xfId="218" xr:uid="{E4A97EC0-277F-439A-A2FC-F0B8C7A48781}"/>
    <cellStyle name="Kablelis 2 3 4 2" xfId="463" xr:uid="{8CD6AF9E-0786-427E-A37A-446F55628C3A}"/>
    <cellStyle name="Kablelis 2 3 5" xfId="344" xr:uid="{24D8EA15-77BD-42F6-AE0B-F26501B1B4B6}"/>
    <cellStyle name="Kablelis 2 4" xfId="102" xr:uid="{30FCA56D-0DF0-41FE-BFCF-3304E81C8CF9}"/>
    <cellStyle name="Kablelis 2 4 2" xfId="166" xr:uid="{1F0E131C-4937-4C66-9E76-9729382333DC}"/>
    <cellStyle name="Kablelis 2 4 2 2" xfId="290" xr:uid="{75825F30-FE28-4C82-A4AE-608B6D0647F3}"/>
    <cellStyle name="Kablelis 2 4 2 2 2" xfId="534" xr:uid="{9391561B-7B6B-44AC-8146-349F819D24F6}"/>
    <cellStyle name="Kablelis 2 4 2 3" xfId="415" xr:uid="{78D97887-9C51-4AB6-A03D-73DA0875235C}"/>
    <cellStyle name="Kablelis 2 4 3" xfId="230" xr:uid="{CF0D14B0-5EE1-4694-A23A-607734982A71}"/>
    <cellStyle name="Kablelis 2 4 3 2" xfId="475" xr:uid="{3BE14C0C-49CC-4558-9BB3-1F3ADEDDC1B3}"/>
    <cellStyle name="Kablelis 2 4 4" xfId="356" xr:uid="{B943E53D-4D8E-430B-AAB5-9FCDC03FBF77}"/>
    <cellStyle name="Kablelis 2 5" xfId="127" xr:uid="{E79955F4-255F-4728-8837-66F967E4B87E}"/>
    <cellStyle name="Kablelis 2 5 2" xfId="190" xr:uid="{971AEC47-E6DA-44CF-964C-4B1C74CF7A05}"/>
    <cellStyle name="Kablelis 2 5 2 2" xfId="314" xr:uid="{91B18FDD-27A4-4D58-98D6-0A6842D5401C}"/>
    <cellStyle name="Kablelis 2 5 2 2 2" xfId="558" xr:uid="{F11E5D18-F51B-40E3-BA53-38A04ECCA96C}"/>
    <cellStyle name="Kablelis 2 5 2 3" xfId="439" xr:uid="{FDCB1072-A508-462B-9789-5D5079A03A61}"/>
    <cellStyle name="Kablelis 2 5 3" xfId="254" xr:uid="{F9431B3F-28FB-475F-9404-F104ABBC5B7B}"/>
    <cellStyle name="Kablelis 2 5 3 2" xfId="499" xr:uid="{35B6968E-9CEC-46DC-9AF8-245AB0C8191C}"/>
    <cellStyle name="Kablelis 2 5 4" xfId="380" xr:uid="{C4C1EC0A-A357-4884-8C73-D0BBB60A8350}"/>
    <cellStyle name="Kablelis 2 6" xfId="141" xr:uid="{8C638A52-7D5C-483D-820A-6659F0B526FF}"/>
    <cellStyle name="Kablelis 2 6 2" xfId="266" xr:uid="{79B7E57C-1ED5-426E-B625-BA54055C0578}"/>
    <cellStyle name="Kablelis 2 6 2 2" xfId="510" xr:uid="{37DA68C7-FBFA-4355-B16B-FB8C412B2E60}"/>
    <cellStyle name="Kablelis 2 6 3" xfId="391" xr:uid="{38936ADC-D15C-4FA5-8B3A-83A2DB0DC88C}"/>
    <cellStyle name="Kablelis 2 7" xfId="206" xr:uid="{18518E11-0AB5-4263-899D-905A12A95394}"/>
    <cellStyle name="Kablelis 2 7 2" xfId="451" xr:uid="{C293D5A3-8521-45CE-9F7B-A90AD4258947}"/>
    <cellStyle name="Kablelis 2 8" xfId="332" xr:uid="{85FDF0E7-53C5-4EAB-9209-860416CB9AE7}"/>
    <cellStyle name="Normal 10" xfId="7" xr:uid="{2F840288-9534-4C0A-8C8E-A256EF9B6C73}"/>
    <cellStyle name="Normal 10 2" xfId="8" xr:uid="{417E0AAE-5608-4ACB-B94F-9D5A0C9A8D60}"/>
    <cellStyle name="Normal 10 3" xfId="62" xr:uid="{81E0A469-6749-487B-A731-5707CA9D3FE8}"/>
    <cellStyle name="Normal 11" xfId="9" xr:uid="{C3ACDD24-08AB-414D-B08C-629468ED2D69}"/>
    <cellStyle name="Normal 11 2" xfId="10" xr:uid="{3A1BF9D7-12C9-49CB-A21B-941CC9A9B838}"/>
    <cellStyle name="Normal 12" xfId="75" xr:uid="{56E8336E-2DA7-4DFD-B83B-84B94464B3ED}"/>
    <cellStyle name="Normal 13" xfId="11" xr:uid="{5D7956BE-5478-466E-9CBC-3F4BA01B43BE}"/>
    <cellStyle name="Normal 13 2" xfId="12" xr:uid="{D1F9EB75-8A05-4568-9B9B-99C4D39152D2}"/>
    <cellStyle name="Normal 13 3" xfId="63" xr:uid="{A60F13E6-F732-4A1D-91CA-A1F28A65E3B6}"/>
    <cellStyle name="Normal 14" xfId="79" xr:uid="{C4B8AF8F-4FED-4920-AF0C-AFF7540D847C}"/>
    <cellStyle name="Normal 14 2" xfId="93" xr:uid="{E8F9CF67-C698-4E47-AB34-B2F99A8FC10F}"/>
    <cellStyle name="Normal 15" xfId="78" xr:uid="{BF18182D-F52B-4C4B-B5AD-F8584D70D3D1}"/>
    <cellStyle name="Normal 15 2" xfId="109" xr:uid="{E8014A11-7805-4250-8F70-9E68CFA38118}"/>
    <cellStyle name="Normal 15 2 2" xfId="173" xr:uid="{FC282962-6559-4CCC-A6D5-CE6D21742E10}"/>
    <cellStyle name="Normal 15 2 2 2" xfId="297" xr:uid="{652AD9CE-3800-46FB-A0EB-18E8E1E727A6}"/>
    <cellStyle name="Normal 15 2 2 2 2" xfId="541" xr:uid="{11703A73-4D19-41A9-ACAF-0152C3A45D4C}"/>
    <cellStyle name="Normal 15 2 2 3" xfId="422" xr:uid="{38E06D61-95A1-44FD-B2FE-EA12045E087D}"/>
    <cellStyle name="Normal 15 2 3" xfId="237" xr:uid="{5C40E2BA-3331-45D8-9104-71B6CACD4A11}"/>
    <cellStyle name="Normal 15 2 3 2" xfId="482" xr:uid="{5DAB5E3B-FFDC-4B60-AD75-88BF80DD3806}"/>
    <cellStyle name="Normal 15 2 4" xfId="363" xr:uid="{4A053029-A00D-4934-8C97-1571D69D06EB}"/>
    <cellStyle name="Normal 15 3" xfId="148" xr:uid="{1A7B7938-F01D-4E97-BA86-F35B3E277045}"/>
    <cellStyle name="Normal 15 3 2" xfId="273" xr:uid="{76DDD8F5-23EE-426E-A4CA-35C9E534F7F0}"/>
    <cellStyle name="Normal 15 3 2 2" xfId="517" xr:uid="{DFB41EEE-F765-4D19-9010-D636F2346C9E}"/>
    <cellStyle name="Normal 15 3 3" xfId="398" xr:uid="{95E33B32-2FDF-44D9-9431-0A3A6E967B1E}"/>
    <cellStyle name="Normal 15 4" xfId="213" xr:uid="{3E5B8698-0D5D-4D2E-BF43-2442DA51C4D2}"/>
    <cellStyle name="Normal 15 4 2" xfId="458" xr:uid="{FB1DA6FD-28E0-453A-90BE-9DEEB657063E}"/>
    <cellStyle name="Normal 15 5" xfId="339" xr:uid="{A83B8DBF-FCE1-4271-84B2-19051F5FDA71}"/>
    <cellStyle name="Normal 16" xfId="95" xr:uid="{E0C07A73-644A-49A8-A6C7-6644EA14C238}"/>
    <cellStyle name="Normal 16 2" xfId="161" xr:uid="{2A916BF3-C4EE-4006-A439-A9E15D1EB81A}"/>
    <cellStyle name="Normal 17" xfId="94" xr:uid="{3890244C-3CBD-4D6D-83D6-793F956F3FEE}"/>
    <cellStyle name="Normal 17 2" xfId="160" xr:uid="{8ED3F37D-E605-47AA-949B-BF2EE2904420}"/>
    <cellStyle name="Normal 17 2 2" xfId="285" xr:uid="{DFAA5AED-A914-42D4-874C-E85C863C3861}"/>
    <cellStyle name="Normal 17 2 2 2" xfId="529" xr:uid="{C25319DD-3E59-440F-91DE-549824351EFF}"/>
    <cellStyle name="Normal 17 2 3" xfId="410" xr:uid="{160E037F-A0E7-4901-BA44-ADDC812EF65D}"/>
    <cellStyle name="Normal 17 3" xfId="225" xr:uid="{AB55EDD1-418A-4976-823A-924577F2CA4B}"/>
    <cellStyle name="Normal 17 3 2" xfId="470" xr:uid="{90EA0579-9DFA-454E-849C-1013ACF993E2}"/>
    <cellStyle name="Normal 17 4" xfId="351" xr:uid="{82277B18-136A-45B2-9A03-4F99CF719B99}"/>
    <cellStyle name="Normal 18" xfId="121" xr:uid="{DBB5D38D-F945-46E9-8EBA-A77800E6135C}"/>
    <cellStyle name="Normal 18 2" xfId="185" xr:uid="{5AA13963-C790-4AEA-97E8-13FA5F31AA86}"/>
    <cellStyle name="Normal 18 2 2" xfId="309" xr:uid="{F27AA93A-3B67-4884-99EA-392CAEDD5E12}"/>
    <cellStyle name="Normal 18 2 2 2" xfId="553" xr:uid="{A95AC00B-5B3F-46E3-A3A6-A8F76A93F264}"/>
    <cellStyle name="Normal 18 2 3" xfId="434" xr:uid="{903C8518-7E60-426A-8760-4827AA61CBA5}"/>
    <cellStyle name="Normal 18 3" xfId="249" xr:uid="{58A56BE2-A99D-42A3-9BDE-264DF2B5C917}"/>
    <cellStyle name="Normal 18 3 2" xfId="494" xr:uid="{84E27A85-7F53-4CD6-834A-581EC91C94B5}"/>
    <cellStyle name="Normal 18 4" xfId="375" xr:uid="{BC3C3AB7-3229-4C87-91F2-1A63F077307B}"/>
    <cellStyle name="Normal 19" xfId="134" xr:uid="{D09A7EBE-92E9-47EE-A786-50A0CBCA273E}"/>
    <cellStyle name="Normal 19 2" xfId="261" xr:uid="{5D32CD66-6485-4636-81A4-155CAABE4E96}"/>
    <cellStyle name="Normal 2" xfId="13" xr:uid="{EE2E4143-C23A-421C-B9F3-76423CB5B823}"/>
    <cellStyle name="Normal 2 2" xfId="14" xr:uid="{AF1D5C34-9430-45DB-953F-18885EE07CA0}"/>
    <cellStyle name="Normal 2 2 2" xfId="15" xr:uid="{F0834570-1657-45CF-8121-04878090ADA2}"/>
    <cellStyle name="Normal 2 2 3" xfId="16" xr:uid="{8BDFAABB-C9F1-4D99-A928-90FEA78905AC}"/>
    <cellStyle name="Normal 2 2 4" xfId="17" xr:uid="{5EC5E84E-0619-458D-A8EA-8336BAA3F90F}"/>
    <cellStyle name="Normal 2 2 5" xfId="18" xr:uid="{0D27E36C-5D80-4D89-9C9F-1D659815AC81}"/>
    <cellStyle name="Normal 2 2 6" xfId="19" xr:uid="{EE5146A1-B949-401D-BE18-7B4D4C581A6C}"/>
    <cellStyle name="Normal 2 2 7" xfId="20" xr:uid="{0A751259-2775-42B5-9878-71E18FE969B9}"/>
    <cellStyle name="Normal 2 2 8" xfId="64" xr:uid="{5A3718ED-76AA-4E2A-8BCD-AA5C75DF0BBC}"/>
    <cellStyle name="Normal 2 3" xfId="21" xr:uid="{118AB493-3750-4442-9768-D19B0AB69064}"/>
    <cellStyle name="Normal 2 4" xfId="22" xr:uid="{F607D269-7ED7-4576-8756-D741C6805C68}"/>
    <cellStyle name="Normal 2 5" xfId="23" xr:uid="{F05DD5A2-E28B-41AE-95BE-7726A604EE8B}"/>
    <cellStyle name="Normal 2 5 2" xfId="65" xr:uid="{1B99FB14-273D-4448-9268-53F78FD42AD0}"/>
    <cellStyle name="Normal 2 6" xfId="24" xr:uid="{584892F8-C3F9-4AF4-88E6-FB9301D12162}"/>
    <cellStyle name="Normal 2 6 2" xfId="66" xr:uid="{FD507BA0-0708-4492-B983-0B8AC40BBA7A}"/>
    <cellStyle name="Normal 2 7" xfId="25" xr:uid="{038830B2-4FC8-4F38-867B-0F3F00403A12}"/>
    <cellStyle name="Normal 2 7 2" xfId="67" xr:uid="{D1AE0EE0-14BB-4A5F-9BC9-00AF4A816FA6}"/>
    <cellStyle name="Normal 2 8" xfId="77" xr:uid="{8E55FA8F-70CF-4116-8A25-C82B06810458}"/>
    <cellStyle name="Normal 20" xfId="133" xr:uid="{A49A19D0-7948-4B31-82E4-23EE222CAC4B}"/>
    <cellStyle name="Normal 20 2" xfId="260" xr:uid="{B84B66EF-3BB2-448F-B227-BD69E31D6064}"/>
    <cellStyle name="Normal 20 2 2" xfId="505" xr:uid="{7C773A7B-0F3C-4B6D-AD91-C451CC7CB660}"/>
    <cellStyle name="Normal 20 3" xfId="386" xr:uid="{0DC8583B-4BFB-4CD0-AB03-FB50F09276BF}"/>
    <cellStyle name="Normal 21" xfId="196" xr:uid="{C1C14555-89F3-455F-BA55-984758774BA9}"/>
    <cellStyle name="Normal 21 2" xfId="320" xr:uid="{E05150DC-4B8F-4338-A003-F09BC48C8DBB}"/>
    <cellStyle name="Normal 21 2 2" xfId="564" xr:uid="{7BD29F47-0635-41AC-B830-4832B5294B7B}"/>
    <cellStyle name="Normal 21 3" xfId="445" xr:uid="{AC66090C-367E-4100-ACA6-D9A30ABC9F42}"/>
    <cellStyle name="Normal 22" xfId="198" xr:uid="{4201046D-C8D5-4631-BBCF-E5BC634A61E2}"/>
    <cellStyle name="Normal 22 2" xfId="203" xr:uid="{156CF000-084B-402A-84EA-AF5EB7B70DF9}"/>
    <cellStyle name="Normal 22 3" xfId="321" xr:uid="{555455D0-C635-459A-81EE-1AA18341E3E0}"/>
    <cellStyle name="Normal 23" xfId="197" xr:uid="{CC7B823C-2ABD-427F-B0B6-1A11055D9762}"/>
    <cellStyle name="Normal 23 2" xfId="446" xr:uid="{BCBD22BB-2FA3-42A5-B62E-E6D3A7113F29}"/>
    <cellStyle name="Normal 24" xfId="322" xr:uid="{C8CF20E0-F2D3-46B3-872F-0E07E2924C8E}"/>
    <cellStyle name="Normal 24 2" xfId="565" xr:uid="{ABDCBB0B-5D2A-4954-808C-810788A1D517}"/>
    <cellStyle name="Normal 25" xfId="323" xr:uid="{D660436C-E6C0-4ED1-A40F-F712CFD3C8B7}"/>
    <cellStyle name="Normal 25 2" xfId="566" xr:uid="{2AEAC914-DB43-46D9-BA9A-C324B2DC46C7}"/>
    <cellStyle name="Normal 26" xfId="324" xr:uid="{CC888B09-CDF6-4ED0-8ADD-9E2095DC6F09}"/>
    <cellStyle name="Normal 26 2" xfId="567" xr:uid="{EAA2EDE7-4F66-4C15-B005-2A7ED3FD2D76}"/>
    <cellStyle name="Normal 27" xfId="326" xr:uid="{ED69C6F0-9385-487A-8AB0-69F806F6C3C4}"/>
    <cellStyle name="Normal 28" xfId="325" xr:uid="{80F03169-FFB0-4B74-8E72-C75E3F5B7FBB}"/>
    <cellStyle name="Normal 29" xfId="568" xr:uid="{2E7B0936-E7AF-4144-9FDF-D1284080EEAB}"/>
    <cellStyle name="Normal 3" xfId="26" xr:uid="{C3039EE2-6369-4F2E-AF17-2B81E22D6D33}"/>
    <cellStyle name="Normal 3 2" xfId="68" xr:uid="{30848A62-8B85-40CA-AC7F-3D171B7AC430}"/>
    <cellStyle name="Normal 3 2 2" xfId="87" xr:uid="{55431882-6583-457B-A1BE-1D7D14009C02}"/>
    <cellStyle name="Normal 3 2 2 2" xfId="115" xr:uid="{6AB98DD0-A570-4720-8129-CF515B1021BA}"/>
    <cellStyle name="Normal 3 2 2 2 2" xfId="179" xr:uid="{EB7853A5-33B4-4F96-BD76-1726978A9CC9}"/>
    <cellStyle name="Normal 3 2 2 2 2 2" xfId="303" xr:uid="{AFB82D55-D497-4984-8944-B0C206A06BAB}"/>
    <cellStyle name="Normal 3 2 2 2 2 2 2" xfId="547" xr:uid="{203DDE1E-626C-4F1D-884B-CA5809033423}"/>
    <cellStyle name="Normal 3 2 2 2 2 3" xfId="428" xr:uid="{E07C8AD5-F2AF-4349-BDB6-E374422E663A}"/>
    <cellStyle name="Normal 3 2 2 2 3" xfId="243" xr:uid="{6220147E-3B08-4DD5-9428-13865396BFC0}"/>
    <cellStyle name="Normal 3 2 2 2 3 2" xfId="488" xr:uid="{660D7A41-938F-4419-9DE9-15144C04200C}"/>
    <cellStyle name="Normal 3 2 2 2 4" xfId="369" xr:uid="{F98B72FB-F541-4C61-B197-2EDEE756A862}"/>
    <cellStyle name="Normal 3 2 2 3" xfId="154" xr:uid="{3813605A-EDED-4E2F-8B52-F4E15105717F}"/>
    <cellStyle name="Normal 3 2 2 3 2" xfId="279" xr:uid="{22BB20D3-003B-49E8-A8C3-D73993BF08BB}"/>
    <cellStyle name="Normal 3 2 2 3 2 2" xfId="523" xr:uid="{93B4232D-9805-49B7-BE55-5023A45ECEC7}"/>
    <cellStyle name="Normal 3 2 2 3 3" xfId="404" xr:uid="{58CD7FE4-FEA4-439E-9F3B-67C0E9640A39}"/>
    <cellStyle name="Normal 3 2 2 4" xfId="219" xr:uid="{D27F1311-1B08-4BFD-B748-67351E80D2AC}"/>
    <cellStyle name="Normal 3 2 2 4 2" xfId="464" xr:uid="{899A8227-73C8-43E1-BE15-FFC91ADF8FC3}"/>
    <cellStyle name="Normal 3 2 2 5" xfId="345" xr:uid="{B74EA16C-7F1F-4E61-A11A-05EA711E9116}"/>
    <cellStyle name="Normal 3 2 3" xfId="103" xr:uid="{61E48756-2B5E-4CBB-B9AD-87A2E8787BD5}"/>
    <cellStyle name="Normal 3 2 3 2" xfId="167" xr:uid="{F062261E-82A9-46FE-8865-71592DD801FB}"/>
    <cellStyle name="Normal 3 2 3 2 2" xfId="291" xr:uid="{09E72AB9-4A2F-45EA-951D-CFAD83443398}"/>
    <cellStyle name="Normal 3 2 3 2 2 2" xfId="535" xr:uid="{3E3157A3-6756-4ECF-BA33-918EC400DF7D}"/>
    <cellStyle name="Normal 3 2 3 2 3" xfId="416" xr:uid="{5B53D48F-5E06-45CE-ABDB-B6D11B0DFCB3}"/>
    <cellStyle name="Normal 3 2 3 3" xfId="231" xr:uid="{724371CF-55B9-4C4E-BE4D-60BDD13AFE31}"/>
    <cellStyle name="Normal 3 2 3 3 2" xfId="476" xr:uid="{37C8E1B5-8BDE-4C47-9214-B935A70332C0}"/>
    <cellStyle name="Normal 3 2 3 4" xfId="357" xr:uid="{76C264ED-A68C-4EFF-989E-216A96077B71}"/>
    <cellStyle name="Normal 3 2 4" xfId="128" xr:uid="{59EA03E9-6534-4766-806D-A2D275E387EE}"/>
    <cellStyle name="Normal 3 2 4 2" xfId="191" xr:uid="{E39A27AE-5E42-4B7D-B8AF-5F5C099C4AF9}"/>
    <cellStyle name="Normal 3 2 4 2 2" xfId="315" xr:uid="{1A11DD44-4C31-45C8-98D2-64B7DDD19767}"/>
    <cellStyle name="Normal 3 2 4 2 2 2" xfId="559" xr:uid="{E22EAD72-7BBB-4305-B628-54EF68B01C08}"/>
    <cellStyle name="Normal 3 2 4 2 3" xfId="440" xr:uid="{F40D4E61-D452-4A43-BADE-7B9BEA20F0AA}"/>
    <cellStyle name="Normal 3 2 4 3" xfId="255" xr:uid="{0DAE6D6E-079D-4676-84CC-EC3E1586BE44}"/>
    <cellStyle name="Normal 3 2 4 3 2" xfId="500" xr:uid="{C8DB3A14-3C60-4D22-BDEB-B71157142DA7}"/>
    <cellStyle name="Normal 3 2 4 4" xfId="381" xr:uid="{96CC0471-435B-470C-BB17-0AFADBC217FF}"/>
    <cellStyle name="Normal 3 2 5" xfId="142" xr:uid="{0AF3F575-9C42-4913-8ACF-D9B30FDE85CD}"/>
    <cellStyle name="Normal 3 2 5 2" xfId="267" xr:uid="{681E259C-9C98-42F1-A7AB-74F7DE97488E}"/>
    <cellStyle name="Normal 3 2 5 2 2" xfId="511" xr:uid="{3986093E-24D4-4BE1-B185-BB1681D58092}"/>
    <cellStyle name="Normal 3 2 5 3" xfId="392" xr:uid="{5CF302EA-A0DD-41FA-B122-5E43595A2376}"/>
    <cellStyle name="Normal 3 2 6" xfId="207" xr:uid="{287A288D-77D4-44F7-8592-8EA2195374A4}"/>
    <cellStyle name="Normal 3 2 6 2" xfId="452" xr:uid="{1D5F9E1A-B1C9-4B16-8403-99BEBEE27A60}"/>
    <cellStyle name="Normal 3 2 7" xfId="333" xr:uid="{D495D7B4-B251-4E80-A2F0-F7ED8E54186A}"/>
    <cellStyle name="Normal 3 3" xfId="81" xr:uid="{1D213480-D4DB-4AF8-AD04-C02F13080010}"/>
    <cellStyle name="Normal 3 3 2" xfId="110" xr:uid="{783DCAED-BBC4-42DF-A563-67DA765CF4D2}"/>
    <cellStyle name="Normal 3 3 2 2" xfId="174" xr:uid="{9795150E-4F88-49AF-8D34-B5DBF722FC19}"/>
    <cellStyle name="Normal 3 3 2 2 2" xfId="298" xr:uid="{F68C99D6-9FC8-4095-BEF8-80482B94FCB8}"/>
    <cellStyle name="Normal 3 3 2 2 2 2" xfId="542" xr:uid="{716B93C3-386F-4DAA-A5DB-4F96ECFCD7BE}"/>
    <cellStyle name="Normal 3 3 2 2 3" xfId="423" xr:uid="{0B2127BF-D93A-4666-BCC9-32085916B55A}"/>
    <cellStyle name="Normal 3 3 2 3" xfId="238" xr:uid="{D52E0705-03B7-4DF7-A7ED-6BAC8B34ACB3}"/>
    <cellStyle name="Normal 3 3 2 3 2" xfId="483" xr:uid="{1EEAD0DE-0D4C-47D7-ABF1-26F45E8E3028}"/>
    <cellStyle name="Normal 3 3 2 4" xfId="364" xr:uid="{B801EF8F-1C6A-4331-9CAA-3FE49407836D}"/>
    <cellStyle name="Normal 3 3 3" xfId="149" xr:uid="{9F38DB51-075A-4EAD-A430-F68E3BDC0657}"/>
    <cellStyle name="Normal 3 3 3 2" xfId="274" xr:uid="{294F1810-8E0D-46EC-99E3-E819A83316DC}"/>
    <cellStyle name="Normal 3 3 3 2 2" xfId="518" xr:uid="{EEA151CF-F2C0-4C3D-8FCE-056473BD7C2F}"/>
    <cellStyle name="Normal 3 3 3 3" xfId="399" xr:uid="{3468C0F6-086D-4F63-8991-EC5A91B005D5}"/>
    <cellStyle name="Normal 3 3 4" xfId="214" xr:uid="{35BC829C-A390-4B3D-BF18-723220B955D6}"/>
    <cellStyle name="Normal 3 3 4 2" xfId="459" xr:uid="{497E4BA0-B529-4FAC-929C-7738F87E08FC}"/>
    <cellStyle name="Normal 3 3 5" xfId="340" xr:uid="{44FC8D16-BAF5-4CC9-B353-C536E93DC479}"/>
    <cellStyle name="Normal 3 4" xfId="97" xr:uid="{C33E13F3-9F54-4B08-AC49-B090D9AB56F3}"/>
    <cellStyle name="Normal 3 4 2" xfId="162" xr:uid="{80EE16AA-8311-42AF-8308-FAB68457CD7B}"/>
    <cellStyle name="Normal 3 4 2 2" xfId="286" xr:uid="{48B88B0B-681A-4AF8-9F40-97BD1639556F}"/>
    <cellStyle name="Normal 3 4 2 2 2" xfId="530" xr:uid="{5B8A2A14-53C8-473A-886E-CB3B0FE4FB30}"/>
    <cellStyle name="Normal 3 4 2 3" xfId="411" xr:uid="{F16451FC-2411-453D-8470-C8153038FE57}"/>
    <cellStyle name="Normal 3 4 3" xfId="226" xr:uid="{F917ABB8-0CCB-4DFD-9195-F75C56E805D1}"/>
    <cellStyle name="Normal 3 4 3 2" xfId="471" xr:uid="{038051D3-B2E6-4EAF-8819-71978C88280E}"/>
    <cellStyle name="Normal 3 4 4" xfId="352" xr:uid="{EC11743A-4850-418B-BBCB-174224A7122A}"/>
    <cellStyle name="Normal 3 5" xfId="123" xr:uid="{99DED365-C437-4AB2-B327-DB442FA182F4}"/>
    <cellStyle name="Normal 3 5 2" xfId="186" xr:uid="{BC8F77A3-2EF4-4C70-992D-07C8B2171F7A}"/>
    <cellStyle name="Normal 3 5 2 2" xfId="310" xr:uid="{93A48926-8C8E-4290-8660-A82EAE57073E}"/>
    <cellStyle name="Normal 3 5 2 2 2" xfId="554" xr:uid="{BE99FA10-2CCC-4666-AB09-7E188A7B4E3C}"/>
    <cellStyle name="Normal 3 5 2 3" xfId="435" xr:uid="{AF1652D4-524B-42AC-B736-3CC0BA175F91}"/>
    <cellStyle name="Normal 3 5 3" xfId="250" xr:uid="{A6DF6611-F817-4451-B8ED-D86DD06B5712}"/>
    <cellStyle name="Normal 3 5 3 2" xfId="495" xr:uid="{E119A73A-B3E5-444B-A3AB-D820D400670E}"/>
    <cellStyle name="Normal 3 5 4" xfId="376" xr:uid="{259FA028-A73F-42F8-AB78-0BFBC3CEE758}"/>
    <cellStyle name="Normal 3 6" xfId="136" xr:uid="{7CCA4A15-CB22-4720-BD8A-7A6CB4E97D1D}"/>
    <cellStyle name="Normal 3 6 2" xfId="262" xr:uid="{F32FC30F-7518-43C7-917C-320A7BA1F68A}"/>
    <cellStyle name="Normal 3 6 2 2" xfId="506" xr:uid="{A96E01BD-5D6F-4312-861B-3E112F56E763}"/>
    <cellStyle name="Normal 3 6 3" xfId="387" xr:uid="{3D4D2D66-D0D3-4AEA-94BB-1DC17C254471}"/>
    <cellStyle name="Normal 3 7" xfId="200" xr:uid="{46A897D1-A19B-4CB3-8673-11E9B1AEDDE0}"/>
    <cellStyle name="Normal 3 7 2" xfId="447" xr:uid="{00A692B4-C3D4-41C5-B08B-7A8706EC8115}"/>
    <cellStyle name="Normal 3 8" xfId="327" xr:uid="{C702D087-DC89-469F-9F57-D69912C90ADB}"/>
    <cellStyle name="Normal 30" xfId="569" xr:uid="{B10F1B1B-EEA7-4DE6-AB6B-6E29FC3A9CE5}"/>
    <cellStyle name="Normal 31" xfId="570" xr:uid="{9B26B1A6-6BC6-48AD-9F2A-85B5FC2F98D1}"/>
    <cellStyle name="Normal 32" xfId="572" xr:uid="{53BCC5DC-E625-497D-9F20-D2374F2D53C9}"/>
    <cellStyle name="Normal 33" xfId="2" xr:uid="{FE946A54-31BD-497A-82A7-E2C75C5BA50D}"/>
    <cellStyle name="Normal 34" xfId="574" xr:uid="{EA83C4B0-8231-404F-B0CC-B6FFBFA48CEB}"/>
    <cellStyle name="Normal 4" xfId="27" xr:uid="{633A09B2-A7E6-415A-BF51-D41D43874FE6}"/>
    <cellStyle name="Normal 5" xfId="28" xr:uid="{2FADABD9-656E-4E5E-9BAB-1B1A0641CBE7}"/>
    <cellStyle name="Normal 5 2" xfId="29" xr:uid="{7F54AE7A-F674-43B4-B793-139E2F02CF37}"/>
    <cellStyle name="Normal 5 3" xfId="30" xr:uid="{4C73A923-ABB2-4A3B-B9D9-4BC5ADD34719}"/>
    <cellStyle name="Normal 5 4" xfId="31" xr:uid="{8D32AED0-2ADC-4913-9145-0B616268C8CF}"/>
    <cellStyle name="Normal 5 5" xfId="32" xr:uid="{20DE8C40-C335-4E6B-9733-21C86B45DC2A}"/>
    <cellStyle name="Normal 6" xfId="33" xr:uid="{17B29115-40EC-4D76-83BE-07115A997923}"/>
    <cellStyle name="Normal 6 2" xfId="34" xr:uid="{1BDE706C-5EA6-49B1-9713-7DA0F7FFCE80}"/>
    <cellStyle name="Normal 6 3" xfId="35" xr:uid="{ED17CF77-36E7-4333-9555-160523E496F8}"/>
    <cellStyle name="Normal 6 4" xfId="36" xr:uid="{383C8ECD-E3B4-4664-A5B6-2199E4A91B1E}"/>
    <cellStyle name="Normal 6 5" xfId="37" xr:uid="{13E055D5-20C5-4B55-96BD-8C9749B06C7C}"/>
    <cellStyle name="Normal 7" xfId="76" xr:uid="{5A6363DE-A959-4F08-9067-F5527B629924}"/>
    <cellStyle name="Normal 7 10" xfId="338" xr:uid="{F0E0B64A-B133-4B32-B4B9-F2CA161782B3}"/>
    <cellStyle name="Normal 7 2" xfId="38" xr:uid="{E37CD624-6E3E-4F03-B064-5108BEF3AC48}"/>
    <cellStyle name="Normal 7 3" xfId="39" xr:uid="{75A253D1-E7F0-42A3-AAF8-55F6A3D419DE}"/>
    <cellStyle name="Normal 7 4" xfId="40" xr:uid="{62F7C98B-A196-4C83-B835-C36F34E5C49D}"/>
    <cellStyle name="Normal 7 5" xfId="92" xr:uid="{5EC61771-967F-4E05-AB2B-B75A0278E6BF}"/>
    <cellStyle name="Normal 7 5 2" xfId="120" xr:uid="{02904D78-4D54-4089-88A6-556A44DA44D0}"/>
    <cellStyle name="Normal 7 5 2 2" xfId="184" xr:uid="{DBAB81B2-03C5-4D19-A7D9-6B5DE45BCED2}"/>
    <cellStyle name="Normal 7 5 2 2 2" xfId="308" xr:uid="{DFBB7CFE-6743-4C08-A1F5-C95D122668D2}"/>
    <cellStyle name="Normal 7 5 2 2 2 2" xfId="552" xr:uid="{36E16544-75AB-4784-89B6-1EEC4E604B88}"/>
    <cellStyle name="Normal 7 5 2 2 3" xfId="433" xr:uid="{958B012B-7DC7-478A-9BBB-C031424309B2}"/>
    <cellStyle name="Normal 7 5 2 3" xfId="248" xr:uid="{65CAC380-6C14-4FC6-A224-96FADC4C1AA2}"/>
    <cellStyle name="Normal 7 5 2 3 2" xfId="493" xr:uid="{E29B5DC6-C703-4ED9-8FA7-824F1EFF4144}"/>
    <cellStyle name="Normal 7 5 2 4" xfId="374" xr:uid="{765B2C83-FD27-4C5F-912F-94EEF7D04B41}"/>
    <cellStyle name="Normal 7 5 3" xfId="159" xr:uid="{EBDC4052-78F3-4098-AD39-91C5FE497E9B}"/>
    <cellStyle name="Normal 7 5 3 2" xfId="284" xr:uid="{9879FCC4-D657-40E1-9C47-4976F31D504B}"/>
    <cellStyle name="Normal 7 5 3 2 2" xfId="528" xr:uid="{A26D681A-84FF-4CC1-A27C-122ABADAB81F}"/>
    <cellStyle name="Normal 7 5 3 3" xfId="409" xr:uid="{2819C3E3-58EA-40BA-BDF1-3BAA383B922E}"/>
    <cellStyle name="Normal 7 5 4" xfId="224" xr:uid="{8E352208-4C84-4ABB-805A-D386BBEEDA8C}"/>
    <cellStyle name="Normal 7 5 4 2" xfId="469" xr:uid="{22FED9A9-5023-4ED7-9B5A-7AA421848591}"/>
    <cellStyle name="Normal 7 5 5" xfId="350" xr:uid="{943BB53F-5088-4832-A886-E08144E46D6F}"/>
    <cellStyle name="Normal 7 6" xfId="108" xr:uid="{B56B6E0C-CA22-420C-80C1-3F76C3357BE0}"/>
    <cellStyle name="Normal 7 6 2" xfId="172" xr:uid="{61A559BD-860B-428F-86C5-4DE8EB2226D0}"/>
    <cellStyle name="Normal 7 6 2 2" xfId="296" xr:uid="{58AF3888-7B0D-456C-ADC3-053C77B00B23}"/>
    <cellStyle name="Normal 7 6 2 2 2" xfId="540" xr:uid="{91DC54E2-88AF-4349-952A-14DF622F05AC}"/>
    <cellStyle name="Normal 7 6 2 3" xfId="421" xr:uid="{5CD842D4-5C64-48F6-B05A-33700B52D12F}"/>
    <cellStyle name="Normal 7 6 3" xfId="236" xr:uid="{7D08DABA-6CE8-4039-8B9D-0880FB7316EC}"/>
    <cellStyle name="Normal 7 6 3 2" xfId="481" xr:uid="{7A98C59E-9355-4767-9BAA-B3A499344D52}"/>
    <cellStyle name="Normal 7 6 4" xfId="362" xr:uid="{4CFE750A-B91F-45C1-A461-C16AE2F63968}"/>
    <cellStyle name="Normal 7 7" xfId="122" xr:uid="{69B25DD3-8C37-4FA3-A5A8-F301533D15DF}"/>
    <cellStyle name="Normal 7 8" xfId="147" xr:uid="{A3146363-DFA1-48D4-A715-E6CCAECE95C7}"/>
    <cellStyle name="Normal 7 8 2" xfId="272" xr:uid="{B70F939D-B095-4FEB-A3A8-188528782E10}"/>
    <cellStyle name="Normal 7 8 2 2" xfId="516" xr:uid="{ACC057E0-2453-4C74-AF40-EE659AD8FDC5}"/>
    <cellStyle name="Normal 7 8 3" xfId="397" xr:uid="{F1198232-542F-4F11-A723-2EC8E2B21405}"/>
    <cellStyle name="Normal 7 9" xfId="212" xr:uid="{DB034564-98F7-4EC1-B486-EA4C7AEB75BD}"/>
    <cellStyle name="Normal 7 9 2" xfId="457" xr:uid="{EA060B1A-72C2-4C95-869A-37934BCE31BE}"/>
    <cellStyle name="Normal 8" xfId="41" xr:uid="{BA6D0EDF-4516-4957-A46D-3640DFB3EFD8}"/>
    <cellStyle name="Normal 8 2" xfId="42" xr:uid="{14CC56F8-E32C-4B15-9109-434AE26B2A80}"/>
    <cellStyle name="Normal 9" xfId="43" xr:uid="{5F4E9757-F3D4-416F-99ED-0ED85D326B82}"/>
    <cellStyle name="Normal 9 2" xfId="44" xr:uid="{C5121B29-45EA-4DD4-A06E-317F6DA20F10}"/>
    <cellStyle name="Normal 9 3" xfId="69" xr:uid="{FF5A63EB-86AF-465B-B08D-933C340A9EFC}"/>
    <cellStyle name="Paprastas 2" xfId="1" xr:uid="{8D8031AB-733F-47BE-8266-D303570A4773}"/>
    <cellStyle name="Paprastas 2 2" xfId="45" xr:uid="{8CEBEF6F-FE9B-4FF9-876F-EDCE0B2F6D33}"/>
    <cellStyle name="Paprastas 2 2 2" xfId="46" xr:uid="{93B7CB14-A9F6-46D5-A764-6813D13DD6F0}"/>
    <cellStyle name="Paprastas 2 2 3" xfId="47" xr:uid="{46A55238-1B68-4DF6-96D5-57F254016F8D}"/>
    <cellStyle name="Paprastas 2 2 4" xfId="48" xr:uid="{42B485D3-6E71-4471-9C72-CE8E6CC8C6C2}"/>
    <cellStyle name="Paprastas 2 2 5" xfId="49" xr:uid="{4179C2D0-8007-48C5-8508-6674033CC54E}"/>
    <cellStyle name="Paprastas 2 2 6" xfId="50" xr:uid="{A16C7BF2-32FC-4780-BA09-D1857BB40901}"/>
    <cellStyle name="Paprastas 2 2 7" xfId="51" xr:uid="{719AC0E1-FF01-4A94-A1F0-D66934B68C72}"/>
    <cellStyle name="Paprastas 2 2 8" xfId="52" xr:uid="{5D5DF418-A49D-44A6-95EC-BCDF6AC3AC6F}"/>
    <cellStyle name="Paprastas 2 2 9" xfId="71" xr:uid="{08625E26-2679-4325-A19D-B32543D8F8FD}"/>
    <cellStyle name="Paprastas 2 3" xfId="70" xr:uid="{7AD826CD-4CD4-4D22-BA1E-9F6FDF82A062}"/>
    <cellStyle name="Paprastas 2 3 2" xfId="88" xr:uid="{616508B1-B7A2-4ACD-BB24-0E0BD853788A}"/>
    <cellStyle name="Paprastas 2 3 2 2" xfId="116" xr:uid="{E5D6AA97-CDE9-4A47-8D9D-DD7A9F3B32C1}"/>
    <cellStyle name="Paprastas 2 3 2 2 2" xfId="180" xr:uid="{45F24F38-8011-4FC5-BF25-AFD39E2BAE38}"/>
    <cellStyle name="Paprastas 2 3 2 2 2 2" xfId="304" xr:uid="{F2D82904-DDE6-4291-A6C2-CDF7DFA9755C}"/>
    <cellStyle name="Paprastas 2 3 2 2 2 2 2" xfId="548" xr:uid="{5299EB10-FBE4-4325-8FB1-6DD1B56ABF37}"/>
    <cellStyle name="Paprastas 2 3 2 2 2 3" xfId="429" xr:uid="{A03BEF47-609C-4852-9196-5CD82493FD97}"/>
    <cellStyle name="Paprastas 2 3 2 2 3" xfId="244" xr:uid="{139861C6-537C-4077-87F7-E50A0E5F0B16}"/>
    <cellStyle name="Paprastas 2 3 2 2 3 2" xfId="489" xr:uid="{B7EE00D0-EF9E-4138-BBBB-B5766DCAABB6}"/>
    <cellStyle name="Paprastas 2 3 2 2 4" xfId="370" xr:uid="{A447273F-7271-4A89-933F-A9B40A56FD90}"/>
    <cellStyle name="Paprastas 2 3 2 3" xfId="155" xr:uid="{1B9B6697-E200-496D-AEAB-A83A26DB845A}"/>
    <cellStyle name="Paprastas 2 3 2 3 2" xfId="280" xr:uid="{12B49045-B5F6-45B1-AF04-A7902AB03928}"/>
    <cellStyle name="Paprastas 2 3 2 3 2 2" xfId="524" xr:uid="{CA2CBDB9-9796-4370-B8FE-96D9E9C563BD}"/>
    <cellStyle name="Paprastas 2 3 2 3 3" xfId="405" xr:uid="{504AD493-ADC9-46D7-83F3-CE682B6D3E50}"/>
    <cellStyle name="Paprastas 2 3 2 4" xfId="220" xr:uid="{95DF274A-DB29-4522-8184-CAC410EA3FB1}"/>
    <cellStyle name="Paprastas 2 3 2 4 2" xfId="465" xr:uid="{A7754489-53D9-4641-9648-30EA11F11EC6}"/>
    <cellStyle name="Paprastas 2 3 2 5" xfId="346" xr:uid="{F1354360-1B06-447E-8919-88A59A497038}"/>
    <cellStyle name="Paprastas 2 3 3" xfId="104" xr:uid="{DE29FAE5-1A2D-4921-9237-CF0DBAEB1F40}"/>
    <cellStyle name="Paprastas 2 3 3 2" xfId="168" xr:uid="{BFFF5E01-B8A8-4144-BE39-55157E81C879}"/>
    <cellStyle name="Paprastas 2 3 3 2 2" xfId="292" xr:uid="{6AD551EE-400F-4833-AEE4-D4CC11D8DBA8}"/>
    <cellStyle name="Paprastas 2 3 3 2 2 2" xfId="536" xr:uid="{F6D77FBC-94F0-4CC9-B7CD-7C03D40C141E}"/>
    <cellStyle name="Paprastas 2 3 3 2 3" xfId="417" xr:uid="{C84AA9DF-EBE8-49E9-9510-2AACF6EFB49A}"/>
    <cellStyle name="Paprastas 2 3 3 3" xfId="232" xr:uid="{F5C7A79F-E6CF-4112-8FB3-C628111D15FB}"/>
    <cellStyle name="Paprastas 2 3 3 3 2" xfId="477" xr:uid="{FDBFA38D-7C2C-4B36-A65F-BEEE7C96A829}"/>
    <cellStyle name="Paprastas 2 3 3 4" xfId="358" xr:uid="{AF43618C-71EA-4336-A75D-367E55B25492}"/>
    <cellStyle name="Paprastas 2 3 4" xfId="129" xr:uid="{B253EA27-4263-461A-9119-67D8B522171B}"/>
    <cellStyle name="Paprastas 2 3 4 2" xfId="192" xr:uid="{BB5EB5B2-AD01-49D1-810B-DD8CF59B166E}"/>
    <cellStyle name="Paprastas 2 3 4 2 2" xfId="316" xr:uid="{E68CED5D-95EF-4B21-9B0C-404EBFD637D7}"/>
    <cellStyle name="Paprastas 2 3 4 2 2 2" xfId="560" xr:uid="{707B3C4A-B805-479F-BCEB-5523141765FA}"/>
    <cellStyle name="Paprastas 2 3 4 2 3" xfId="441" xr:uid="{1649B3D0-DC4E-40C0-883A-FEEE46C6152E}"/>
    <cellStyle name="Paprastas 2 3 4 3" xfId="256" xr:uid="{B03758E9-E61C-4C54-B80C-6F064D362D6C}"/>
    <cellStyle name="Paprastas 2 3 4 3 2" xfId="501" xr:uid="{B57506D6-A097-4A87-B3B4-606578118135}"/>
    <cellStyle name="Paprastas 2 3 4 4" xfId="382" xr:uid="{A34EDE19-444E-462F-80EE-50C5EA26FCFE}"/>
    <cellStyle name="Paprastas 2 3 5" xfId="143" xr:uid="{1F9940F2-E0C4-4CF2-A824-DFFA5752882A}"/>
    <cellStyle name="Paprastas 2 3 5 2" xfId="268" xr:uid="{89ECDDA9-8D89-459F-BA62-FEE0101BC0EC}"/>
    <cellStyle name="Paprastas 2 3 5 2 2" xfId="512" xr:uid="{6E191326-D342-4E04-A2F2-C5391A61B3B5}"/>
    <cellStyle name="Paprastas 2 3 5 3" xfId="393" xr:uid="{3D4B12D6-C658-450D-ACA2-C6F3146CDCA9}"/>
    <cellStyle name="Paprastas 2 3 6" xfId="208" xr:uid="{C341F87C-4F88-4516-951C-2BD098553F61}"/>
    <cellStyle name="Paprastas 2 3 6 2" xfId="453" xr:uid="{8005AE64-4CFF-4D1D-8804-D411E0422ABD}"/>
    <cellStyle name="Paprastas 2 3 7" xfId="334" xr:uid="{5DCFF863-D011-4369-99FD-DA6EFB27C34D}"/>
    <cellStyle name="Paprastas 2 4" xfId="82" xr:uid="{7362E292-25EB-4CFF-ACD7-D59B1E041465}"/>
    <cellStyle name="Paprastas 2 4 2" xfId="111" xr:uid="{EA32F3D5-4371-4B76-B99C-D9968B0EE39A}"/>
    <cellStyle name="Paprastas 2 4 2 2" xfId="175" xr:uid="{34ECD6C4-C9BB-4DC3-ABE0-EE461A0F1FE5}"/>
    <cellStyle name="Paprastas 2 4 2 2 2" xfId="299" xr:uid="{E3F9ED35-3780-4382-AE21-DC06338A7EC3}"/>
    <cellStyle name="Paprastas 2 4 2 2 2 2" xfId="543" xr:uid="{2F484D83-1EC9-47BA-9B40-4A254DD8BC3B}"/>
    <cellStyle name="Paprastas 2 4 2 2 3" xfId="424" xr:uid="{379331D7-B951-4EBE-8C5D-AFF625CE93C9}"/>
    <cellStyle name="Paprastas 2 4 2 3" xfId="239" xr:uid="{65DA97CD-E2F3-45A4-B72E-965AE51CF184}"/>
    <cellStyle name="Paprastas 2 4 2 3 2" xfId="484" xr:uid="{E14F1E1F-0B15-4DB5-AC2E-B1F485D1E421}"/>
    <cellStyle name="Paprastas 2 4 2 4" xfId="365" xr:uid="{B218CED7-94EE-448D-AABD-A4C705FDE9C4}"/>
    <cellStyle name="Paprastas 2 4 3" xfId="150" xr:uid="{A8DA24F7-0ACB-4CDF-A22C-DDBC5AE035E7}"/>
    <cellStyle name="Paprastas 2 4 3 2" xfId="275" xr:uid="{69B9D640-1444-4221-848B-B0816CCC7B06}"/>
    <cellStyle name="Paprastas 2 4 3 2 2" xfId="519" xr:uid="{8E1490CB-BB34-4562-BFBF-7B51D6F5518A}"/>
    <cellStyle name="Paprastas 2 4 3 3" xfId="400" xr:uid="{DD69F1AE-DBF2-428A-A578-58601C77B615}"/>
    <cellStyle name="Paprastas 2 4 4" xfId="215" xr:uid="{7039AA4A-CDFB-4D35-B395-6E6F38E17EFC}"/>
    <cellStyle name="Paprastas 2 4 4 2" xfId="460" xr:uid="{5CC90C08-A0D5-4088-876E-21C845D03E8E}"/>
    <cellStyle name="Paprastas 2 4 5" xfId="341" xr:uid="{A6B2C0A0-9200-4F64-8ED0-6F0698C04F66}"/>
    <cellStyle name="Paprastas 2 5" xfId="98" xr:uid="{29923974-8F2D-4DD8-8D27-AE43B3D4F92F}"/>
    <cellStyle name="Paprastas 2 5 2" xfId="163" xr:uid="{421B0326-6780-4195-ADB9-F65392975A7C}"/>
    <cellStyle name="Paprastas 2 5 2 2" xfId="287" xr:uid="{0536FF32-7926-448F-9CEB-427D3E0C5E92}"/>
    <cellStyle name="Paprastas 2 5 2 2 2" xfId="531" xr:uid="{03A4260B-30C7-4E34-AF70-828D6F4399AD}"/>
    <cellStyle name="Paprastas 2 5 2 3" xfId="412" xr:uid="{31DA77FB-42DD-4C1B-91E6-480FFADD5399}"/>
    <cellStyle name="Paprastas 2 5 3" xfId="227" xr:uid="{77E10164-A7F8-40C5-9A70-2E6433A30D60}"/>
    <cellStyle name="Paprastas 2 5 3 2" xfId="472" xr:uid="{0F85879F-1C81-41BA-9B1A-281C6CE28EF9}"/>
    <cellStyle name="Paprastas 2 5 4" xfId="353" xr:uid="{47CEB5F7-0E68-4F1F-838C-D677F6C9C585}"/>
    <cellStyle name="Paprastas 2 6" xfId="124" xr:uid="{E8C7FBE7-5452-431A-BD13-A7F0CDD5B61F}"/>
    <cellStyle name="Paprastas 2 6 2" xfId="187" xr:uid="{97C10390-1216-4CE1-90F3-E099DEA5EE53}"/>
    <cellStyle name="Paprastas 2 6 2 2" xfId="311" xr:uid="{28535CD8-A2F5-4868-B79D-BDB2C80DDB8B}"/>
    <cellStyle name="Paprastas 2 6 2 2 2" xfId="555" xr:uid="{EDF3CC1E-4C8C-4125-B82F-9FACEE2AAA7C}"/>
    <cellStyle name="Paprastas 2 6 2 3" xfId="436" xr:uid="{EE254E20-9003-4EC1-BF4C-92A531B25FBF}"/>
    <cellStyle name="Paprastas 2 6 3" xfId="251" xr:uid="{A1624ACC-7E6B-4BC3-9420-CD695821BB9D}"/>
    <cellStyle name="Paprastas 2 6 3 2" xfId="496" xr:uid="{D904D903-8D58-4209-8010-93538483DF4C}"/>
    <cellStyle name="Paprastas 2 6 4" xfId="377" xr:uid="{D1A9491C-9C3E-4F31-86E6-BA18D3C941E3}"/>
    <cellStyle name="Paprastas 2 7" xfId="137" xr:uid="{4459E4D1-EDF3-42CE-9716-4A7E01638A9C}"/>
    <cellStyle name="Paprastas 2 7 2" xfId="263" xr:uid="{7743787C-13FE-424A-BED5-8DEF64C69B7B}"/>
    <cellStyle name="Paprastas 2 7 2 2" xfId="507" xr:uid="{9D87CF9A-B063-44C4-BD2C-90A72EA70DFD}"/>
    <cellStyle name="Paprastas 2 7 3" xfId="388" xr:uid="{DDCE188C-645C-4801-B357-2FEA5C7BC6B1}"/>
    <cellStyle name="Paprastas 2 8" xfId="201" xr:uid="{EA112866-6600-44EA-954F-4E1914FFED99}"/>
    <cellStyle name="Paprastas 2 8 2" xfId="448" xr:uid="{4B3AD82B-600A-4546-A56F-D314C2D3E639}"/>
    <cellStyle name="Paprastas 2 9" xfId="328" xr:uid="{7B2914FC-D8D7-4999-A9F3-48CBF5CDEFCF}"/>
    <cellStyle name="Paprastas 2_enteric" xfId="53" xr:uid="{DF75781C-644B-41A5-8FC8-95A4201DA970}"/>
    <cellStyle name="Percent 2" xfId="55" xr:uid="{97C13AC8-9987-464F-A1D7-D7FF80EF5625}"/>
    <cellStyle name="Percent 2 2" xfId="56" xr:uid="{9E75385F-4FE6-4481-9083-D5D05AB8A163}"/>
    <cellStyle name="Percent 3" xfId="57" xr:uid="{1071804C-E9F3-4E1C-A126-6947B63BC8E1}"/>
    <cellStyle name="Percent 4" xfId="83" xr:uid="{DA337991-66F9-4C06-A864-79A9AFB3D8EA}"/>
    <cellStyle name="Percent 5" xfId="99" xr:uid="{D025356D-034B-4F7E-A790-ED4DB45FA7EE}"/>
    <cellStyle name="Percent 6" xfId="138" xr:uid="{FD1D3925-8285-4789-A7DC-A940D6B6AE08}"/>
    <cellStyle name="Percent 7" xfId="202" xr:uid="{6809C75A-31DD-4E71-81C5-8B6E5408A401}"/>
    <cellStyle name="Percent 8" xfId="329" xr:uid="{2A6D57D9-8B77-45C7-9821-F4AF5715821D}"/>
    <cellStyle name="Percent 9" xfId="54" xr:uid="{C546C842-5ACC-41A5-B1F2-70F6CDD73D55}"/>
    <cellStyle name="Procentai 2" xfId="59" xr:uid="{B4CCE5E1-ED20-42F1-941E-4B6AA941B6FC}"/>
    <cellStyle name="Procentai 2 2" xfId="73" xr:uid="{9ECDEFB3-B979-484B-811F-D1F1904D7050}"/>
    <cellStyle name="Procentai 2 2 2" xfId="90" xr:uid="{17A5EBAB-C237-4A67-98E5-269C45ACBAD5}"/>
    <cellStyle name="Procentai 2 2 2 2" xfId="118" xr:uid="{52615D75-9CA9-4C35-9B5C-E36C167913C0}"/>
    <cellStyle name="Procentai 2 2 2 2 2" xfId="182" xr:uid="{34B56476-7DE4-467C-A7CA-B1D6F0D69E4C}"/>
    <cellStyle name="Procentai 2 2 2 2 2 2" xfId="306" xr:uid="{DCCCFC23-5229-4E42-B1A2-5D9799A928BB}"/>
    <cellStyle name="Procentai 2 2 2 2 2 2 2" xfId="550" xr:uid="{D1238454-3EE0-4625-BB32-7F660123CAF7}"/>
    <cellStyle name="Procentai 2 2 2 2 2 3" xfId="431" xr:uid="{FB862A9A-25D8-40BE-8358-FB9DD33E0C6A}"/>
    <cellStyle name="Procentai 2 2 2 2 3" xfId="246" xr:uid="{64EF01F1-12AE-41ED-8270-CB076CE8CB87}"/>
    <cellStyle name="Procentai 2 2 2 2 3 2" xfId="491" xr:uid="{1EFB1540-B9F7-4E23-A989-D716CA78D364}"/>
    <cellStyle name="Procentai 2 2 2 2 4" xfId="372" xr:uid="{04F36BAA-A243-4DBD-B0A4-41E75AA35B37}"/>
    <cellStyle name="Procentai 2 2 2 3" xfId="157" xr:uid="{7B46B010-DFEF-48EB-96A8-8E37DE85A261}"/>
    <cellStyle name="Procentai 2 2 2 3 2" xfId="282" xr:uid="{241E6597-2EC3-4420-AE0C-54E2437EA070}"/>
    <cellStyle name="Procentai 2 2 2 3 2 2" xfId="526" xr:uid="{EAB28506-20E1-4CB5-8F72-61D24444E52A}"/>
    <cellStyle name="Procentai 2 2 2 3 3" xfId="407" xr:uid="{187B4ED3-FA22-4EE3-BE8F-97EB8142FFE8}"/>
    <cellStyle name="Procentai 2 2 2 4" xfId="222" xr:uid="{D47BBC9B-4BFD-4E85-87BF-7D03F4213174}"/>
    <cellStyle name="Procentai 2 2 2 4 2" xfId="467" xr:uid="{904143E2-A2B0-499C-9B8E-5F7E4BAC35FC}"/>
    <cellStyle name="Procentai 2 2 2 5" xfId="348" xr:uid="{1D091171-3763-426B-9735-AE7121F946F8}"/>
    <cellStyle name="Procentai 2 2 3" xfId="106" xr:uid="{C8511CEB-A987-44B6-92C5-E13FDB4A3B31}"/>
    <cellStyle name="Procentai 2 2 3 2" xfId="170" xr:uid="{FD0C8288-09D5-4F07-B5B2-FDFD9EB360F3}"/>
    <cellStyle name="Procentai 2 2 3 2 2" xfId="294" xr:uid="{E7D0C970-D7C2-44DB-BA18-06EABF0C9AF7}"/>
    <cellStyle name="Procentai 2 2 3 2 2 2" xfId="538" xr:uid="{E424418E-F2B1-44A2-9946-F48A9F7E33DA}"/>
    <cellStyle name="Procentai 2 2 3 2 3" xfId="419" xr:uid="{ACC443B4-255E-4201-BF91-40E03DBB9C82}"/>
    <cellStyle name="Procentai 2 2 3 3" xfId="234" xr:uid="{F0AE4E09-7CEF-4863-BF26-3D8EE8DE6DB6}"/>
    <cellStyle name="Procentai 2 2 3 3 2" xfId="479" xr:uid="{5EFEAE4E-DAD4-4C42-A20D-C91F21C72B28}"/>
    <cellStyle name="Procentai 2 2 3 4" xfId="360" xr:uid="{22114913-ED7B-4B84-8575-6BC326A07BDC}"/>
    <cellStyle name="Procentai 2 2 4" xfId="131" xr:uid="{C7AC44B9-436B-4373-8A8B-2F87F20875C0}"/>
    <cellStyle name="Procentai 2 2 4 2" xfId="194" xr:uid="{FABAF3D4-BEAB-402C-9A4D-1BB2F8BC01D7}"/>
    <cellStyle name="Procentai 2 2 4 2 2" xfId="318" xr:uid="{019ACB0E-7FB1-4B81-97A9-AC9412A05CD2}"/>
    <cellStyle name="Procentai 2 2 4 2 2 2" xfId="562" xr:uid="{361DEF9B-6B41-4AD2-8430-E3C5B3643BDB}"/>
    <cellStyle name="Procentai 2 2 4 2 3" xfId="443" xr:uid="{7079019D-0645-4B3B-8EC3-4326B1A76DB1}"/>
    <cellStyle name="Procentai 2 2 4 3" xfId="258" xr:uid="{BF6FBD79-7C76-4BBC-B7A9-B3B406EF7072}"/>
    <cellStyle name="Procentai 2 2 4 3 2" xfId="503" xr:uid="{7795E9C0-C14A-40F4-B443-68487FFD01B2}"/>
    <cellStyle name="Procentai 2 2 4 4" xfId="384" xr:uid="{0FDD0E66-3188-4323-9149-D11A70F40A62}"/>
    <cellStyle name="Procentai 2 2 5" xfId="145" xr:uid="{AD517111-0952-4DB3-97E2-54B6C2C9D50F}"/>
    <cellStyle name="Procentai 2 2 5 2" xfId="270" xr:uid="{75AA14CB-5A39-4B19-920D-3C82288AF88A}"/>
    <cellStyle name="Procentai 2 2 5 2 2" xfId="514" xr:uid="{4370956C-AAE1-4611-9A3B-F563986E8C4E}"/>
    <cellStyle name="Procentai 2 2 5 3" xfId="395" xr:uid="{03E7C413-7EE0-4C89-AF00-B55A848C544B}"/>
    <cellStyle name="Procentai 2 2 6" xfId="210" xr:uid="{4507F6D1-2779-4343-A831-55F630AF6137}"/>
    <cellStyle name="Procentai 2 2 6 2" xfId="455" xr:uid="{AF75020F-DA39-4B6B-B58B-BAA5EDE7A4AB}"/>
    <cellStyle name="Procentai 2 2 7" xfId="336" xr:uid="{E0584ED5-F9DF-42AE-9D5F-8E109B9EFA8B}"/>
    <cellStyle name="Procentai 2 3" xfId="85" xr:uid="{A4D1955D-E84D-4238-8B10-55A86F063B25}"/>
    <cellStyle name="Procentai 2 3 2" xfId="113" xr:uid="{4573EF82-3BB4-42DE-921F-97995B1778FC}"/>
    <cellStyle name="Procentai 2 3 2 2" xfId="177" xr:uid="{8BECFFED-54D4-42B6-8642-8EA840C10F39}"/>
    <cellStyle name="Procentai 2 3 2 2 2" xfId="301" xr:uid="{B3D351D8-AB5C-4DEA-8459-5D2C94A6DDC0}"/>
    <cellStyle name="Procentai 2 3 2 2 2 2" xfId="545" xr:uid="{B1969353-1156-41E6-8A7B-0B62CCFA7AA8}"/>
    <cellStyle name="Procentai 2 3 2 2 3" xfId="426" xr:uid="{2CA6E33B-8AD5-463C-A652-85014DADDC88}"/>
    <cellStyle name="Procentai 2 3 2 3" xfId="241" xr:uid="{655A3438-C06C-4556-98A2-5CC459688268}"/>
    <cellStyle name="Procentai 2 3 2 3 2" xfId="486" xr:uid="{DCFB2D80-98AF-4D06-A92C-F59677150B57}"/>
    <cellStyle name="Procentai 2 3 2 4" xfId="367" xr:uid="{59632C7D-9DF5-4173-AF16-C31EFF06C785}"/>
    <cellStyle name="Procentai 2 3 3" xfId="152" xr:uid="{A95E455D-91AC-4114-9976-3021100BDB4C}"/>
    <cellStyle name="Procentai 2 3 3 2" xfId="277" xr:uid="{66FEFF1C-0D3E-4B4A-A761-119DC9587A1A}"/>
    <cellStyle name="Procentai 2 3 3 2 2" xfId="521" xr:uid="{BB315644-9A4F-4B2C-81A4-64C20051D345}"/>
    <cellStyle name="Procentai 2 3 3 3" xfId="402" xr:uid="{8020A20B-33C0-4864-BECA-481AD4515C7C}"/>
    <cellStyle name="Procentai 2 3 4" xfId="217" xr:uid="{4BD17222-1360-477A-A2B2-165FEFA40990}"/>
    <cellStyle name="Procentai 2 3 4 2" xfId="462" xr:uid="{E291E59C-8F43-4CFA-929E-6899584AF2AD}"/>
    <cellStyle name="Procentai 2 3 5" xfId="343" xr:uid="{FC6D426F-367D-4D5D-9608-2263765F1C6C}"/>
    <cellStyle name="Procentai 2 4" xfId="101" xr:uid="{71311623-C2F0-4326-9F29-38696722E862}"/>
    <cellStyle name="Procentai 2 4 2" xfId="165" xr:uid="{BB0364C5-1389-4C00-AE17-4E33B01B1C30}"/>
    <cellStyle name="Procentai 2 4 2 2" xfId="289" xr:uid="{AB574EF3-214D-42D8-A562-80E2CEEAD7D8}"/>
    <cellStyle name="Procentai 2 4 2 2 2" xfId="533" xr:uid="{67BF9332-E3A3-4159-83F1-8EECE6E82E0E}"/>
    <cellStyle name="Procentai 2 4 2 3" xfId="414" xr:uid="{3055E4B5-1322-481F-8F19-ECD9291296D7}"/>
    <cellStyle name="Procentai 2 4 3" xfId="229" xr:uid="{C7033418-DF10-42C2-BF4B-4A2702565926}"/>
    <cellStyle name="Procentai 2 4 3 2" xfId="474" xr:uid="{560F3356-A7D0-403D-B012-6CC174FBEB5F}"/>
    <cellStyle name="Procentai 2 4 4" xfId="355" xr:uid="{7E6637E1-36DA-485F-B35C-E2CA49D915AF}"/>
    <cellStyle name="Procentai 2 5" xfId="126" xr:uid="{C6990A82-B198-49C0-954E-034DEC05F068}"/>
    <cellStyle name="Procentai 2 5 2" xfId="189" xr:uid="{F7F35002-8F6D-4D63-B1DF-F2677033B71C}"/>
    <cellStyle name="Procentai 2 5 2 2" xfId="313" xr:uid="{85CE9D66-A493-4C38-8569-4362F62ED543}"/>
    <cellStyle name="Procentai 2 5 2 2 2" xfId="557" xr:uid="{97D93A30-C88A-46D8-98F7-C78E981287F9}"/>
    <cellStyle name="Procentai 2 5 2 3" xfId="438" xr:uid="{54788BBE-BC51-4269-873F-D47CB730AF0C}"/>
    <cellStyle name="Procentai 2 5 3" xfId="253" xr:uid="{E0385EA9-DD8A-49A3-B04E-B7EC666B9BD3}"/>
    <cellStyle name="Procentai 2 5 3 2" xfId="498" xr:uid="{BD8109C1-E4F0-48C3-A717-B6694898383F}"/>
    <cellStyle name="Procentai 2 5 4" xfId="379" xr:uid="{C2D5B611-982E-411B-82A6-12E1C19EA2EB}"/>
    <cellStyle name="Procentai 2 6" xfId="140" xr:uid="{C30A7482-1E53-45FC-9BC9-C686190503CF}"/>
    <cellStyle name="Procentai 2 6 2" xfId="265" xr:uid="{E62540A5-6B3E-47CE-82C3-147FB441B6E6}"/>
    <cellStyle name="Procentai 2 6 2 2" xfId="509" xr:uid="{079F410B-318B-43E3-BBBE-E33CAF7FFA4B}"/>
    <cellStyle name="Procentai 2 6 3" xfId="390" xr:uid="{45C9B6EE-5F18-4122-AF38-8DE98ECF1C72}"/>
    <cellStyle name="Procentai 2 7" xfId="205" xr:uid="{61B38C12-C4CF-44AD-BE27-5315F6FC7026}"/>
    <cellStyle name="Procentai 2 7 2" xfId="450" xr:uid="{50EC74B4-1C78-4C29-89E7-206FDF4B7360}"/>
    <cellStyle name="Procentai 2 8" xfId="331" xr:uid="{5B19FA52-1EF9-408F-809E-988BA9AD8F35}"/>
    <cellStyle name="Обычный_2++" xfId="61" xr:uid="{59834D9B-5824-47F4-89C9-28D71AFB444B}"/>
  </cellStyles>
  <dxfs count="1">
    <dxf>
      <font>
        <color rgb="FFFFFFFF"/>
      </font>
      <fill>
        <patternFill>
          <bgColor theme="1"/>
        </patternFill>
      </fill>
    </dxf>
  </dxfs>
  <tableStyles count="0" defaultTableStyle="TableStyleMedium2" defaultPivotStyle="PivotStyleLight16"/>
  <colors>
    <mruColors>
      <color rgb="FFFFFFFF"/>
      <color rgb="FFB2B2B2"/>
      <color rgb="FF808080"/>
      <color rgb="FF0DA378"/>
      <color rgb="FFE2F2E8"/>
      <color rgb="FF9DE1AC"/>
      <color rgb="FFA5D8B7"/>
      <color rgb="FF9CE2CB"/>
      <color rgb="FFD2EBDB"/>
      <color rgb="FFD4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334300660011"/>
          <c:y val="2.5629292465038468E-2"/>
          <c:w val="0.82855998370499884"/>
          <c:h val="0.89044032436190379"/>
        </c:manualLayout>
      </c:layout>
      <c:lineChart>
        <c:grouping val="standard"/>
        <c:varyColors val="0"/>
        <c:ser>
          <c:idx val="0"/>
          <c:order val="0"/>
          <c:spPr>
            <a:ln w="34925" cap="rnd">
              <a:solidFill>
                <a:schemeClr val="lt1"/>
              </a:solidFill>
              <a:round/>
            </a:ln>
            <a:effectLst>
              <a:outerShdw dist="25400" dir="2700000" algn="tl" rotWithShape="0">
                <a:schemeClr val="accent1"/>
              </a:outerShdw>
            </a:effectLst>
          </c:spPr>
          <c:marker>
            <c:symbol val="none"/>
          </c:marker>
          <c:cat>
            <c:numRef>
              <c:f>SKAIČIUOKLĖ!$H$5:$M$5</c:f>
              <c:numCache>
                <c:formatCode>General</c:formatCode>
                <c:ptCount val="6"/>
                <c:pt idx="0">
                  <c:v>2025</c:v>
                </c:pt>
                <c:pt idx="1">
                  <c:v>2026</c:v>
                </c:pt>
                <c:pt idx="2">
                  <c:v>2027</c:v>
                </c:pt>
                <c:pt idx="3">
                  <c:v>2028</c:v>
                </c:pt>
                <c:pt idx="4">
                  <c:v>2029</c:v>
                </c:pt>
                <c:pt idx="5">
                  <c:v>2030</c:v>
                </c:pt>
              </c:numCache>
            </c:numRef>
          </c:cat>
          <c:val>
            <c:numRef>
              <c:f>SKAIČIUOKLĖ!$H$20:$M$20</c:f>
              <c:numCache>
                <c:formatCode>0.000</c:formatCode>
                <c:ptCount val="6"/>
                <c:pt idx="0">
                  <c:v>2.1888000000000001</c:v>
                </c:pt>
                <c:pt idx="1">
                  <c:v>4.3776000000000002</c:v>
                </c:pt>
                <c:pt idx="2">
                  <c:v>6.5663999999999998</c:v>
                </c:pt>
                <c:pt idx="3">
                  <c:v>8.7552000000000003</c:v>
                </c:pt>
                <c:pt idx="4">
                  <c:v>10.944000000000001</c:v>
                </c:pt>
                <c:pt idx="5">
                  <c:v>13.132800000000001</c:v>
                </c:pt>
              </c:numCache>
            </c:numRef>
          </c:val>
          <c:smooth val="0"/>
          <c:extLst>
            <c:ext xmlns:c16="http://schemas.microsoft.com/office/drawing/2014/chart" uri="{C3380CC4-5D6E-409C-BE32-E72D297353CC}">
              <c16:uniqueId val="{00000000-FD6D-4202-83A0-1E28CD9C4EF4}"/>
            </c:ext>
          </c:extLst>
        </c:ser>
        <c:dLbls>
          <c:showLegendKey val="0"/>
          <c:showVal val="0"/>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782498127"/>
        <c:axId val="1624634447"/>
      </c:lineChart>
      <c:catAx>
        <c:axId val="1782498127"/>
        <c:scaling>
          <c:orientation val="minMax"/>
        </c:scaling>
        <c:delete val="0"/>
        <c:axPos val="b"/>
        <c:majorGridlines>
          <c:spPr>
            <a:ln w="9525" cap="flat" cmpd="sng" algn="ctr">
              <a:solidFill>
                <a:schemeClr val="accent2"/>
              </a:solidFill>
              <a:round/>
            </a:ln>
            <a:effectLst/>
          </c:spPr>
        </c:majorGridlines>
        <c:numFmt formatCode="General" sourceLinked="1"/>
        <c:majorTickMark val="none"/>
        <c:minorTickMark val="none"/>
        <c:tickLblPos val="nextTo"/>
        <c:spPr>
          <a:noFill/>
          <a:ln w="12700" cap="flat" cmpd="sng" algn="ctr">
            <a:solidFill>
              <a:schemeClr val="accent2"/>
            </a:solidFill>
            <a:round/>
          </a:ln>
          <a:effectLst/>
        </c:spPr>
        <c:txPr>
          <a:bodyPr rot="-60000000" spcFirstLastPara="1" vertOverflow="ellipsis" vert="horz" wrap="square" anchor="ctr" anchorCtr="1"/>
          <a:lstStyle/>
          <a:p>
            <a:pPr>
              <a:defRPr sz="900" b="0" i="0" u="none" strike="noStrike" kern="1200" spc="100" baseline="0">
                <a:solidFill>
                  <a:schemeClr val="accent3">
                    <a:lumMod val="25000"/>
                  </a:schemeClr>
                </a:solidFill>
                <a:latin typeface="+mn-lt"/>
                <a:ea typeface="+mn-ea"/>
                <a:cs typeface="+mn-cs"/>
              </a:defRPr>
            </a:pPr>
            <a:endParaRPr lang="en-US"/>
          </a:p>
        </c:txPr>
        <c:crossAx val="1624634447"/>
        <c:crosses val="autoZero"/>
        <c:auto val="1"/>
        <c:lblAlgn val="ctr"/>
        <c:lblOffset val="100"/>
        <c:noMultiLvlLbl val="0"/>
      </c:catAx>
      <c:valAx>
        <c:axId val="1624634447"/>
        <c:scaling>
          <c:orientation val="minMax"/>
        </c:scaling>
        <c:delete val="0"/>
        <c:axPos val="l"/>
        <c:majorGridlines>
          <c:spPr>
            <a:ln w="9525" cap="flat" cmpd="sng" algn="ctr">
              <a:solidFill>
                <a:schemeClr val="accent2"/>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3">
                        <a:lumMod val="25000"/>
                      </a:schemeClr>
                    </a:solidFill>
                    <a:latin typeface="+mn-lt"/>
                    <a:ea typeface="+mn-ea"/>
                    <a:cs typeface="+mn-cs"/>
                  </a:defRPr>
                </a:pPr>
                <a:r>
                  <a:rPr lang="en-US">
                    <a:solidFill>
                      <a:schemeClr val="accent3">
                        <a:lumMod val="25000"/>
                      </a:schemeClr>
                    </a:solidFill>
                  </a:rPr>
                  <a:t>kt CO2 ekv.</a:t>
                </a:r>
                <a:endParaRPr lang="lt-LT">
                  <a:solidFill>
                    <a:schemeClr val="accent3">
                      <a:lumMod val="25000"/>
                    </a:schemeClr>
                  </a:solidFill>
                </a:endParaRPr>
              </a:p>
            </c:rich>
          </c:tx>
          <c:layout>
            <c:manualLayout>
              <c:xMode val="edge"/>
              <c:yMode val="edge"/>
              <c:x val="4.953986618680707E-3"/>
              <c:y val="0.330836099766761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3">
                      <a:lumMod val="25000"/>
                    </a:schemeClr>
                  </a:solidFill>
                  <a:latin typeface="+mn-lt"/>
                  <a:ea typeface="+mn-ea"/>
                  <a:cs typeface="+mn-cs"/>
                </a:defRPr>
              </a:pPr>
              <a:endParaRPr lang="lt-LT"/>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25000"/>
                  </a:schemeClr>
                </a:solidFill>
                <a:latin typeface="+mn-lt"/>
                <a:ea typeface="+mn-ea"/>
                <a:cs typeface="+mn-cs"/>
              </a:defRPr>
            </a:pPr>
            <a:endParaRPr lang="en-US"/>
          </a:p>
        </c:txPr>
        <c:crossAx val="1782498127"/>
        <c:crosses val="autoZero"/>
        <c:crossBetween val="between"/>
      </c:valAx>
      <c:spPr>
        <a:noFill/>
        <a:ln>
          <a:noFill/>
        </a:ln>
        <a:effectLst/>
      </c:spPr>
    </c:plotArea>
    <c:plotVisOnly val="1"/>
    <c:dispBlanksAs val="gap"/>
    <c:showDLblsOverMax val="0"/>
  </c:chart>
  <c:spPr>
    <a:solidFill>
      <a:srgbClr val="FFFFFF"/>
    </a:solidFill>
    <a:ln w="9525" cap="flat" cmpd="sng" algn="ctr">
      <a:solidFill>
        <a:schemeClr val="accent1"/>
      </a:solidFill>
      <a:round/>
    </a:ln>
    <a:effectLst/>
  </c:spPr>
  <c:txPr>
    <a:bodyPr/>
    <a:lstStyle/>
    <a:p>
      <a:pPr>
        <a:defRPr>
          <a:solidFill>
            <a:schemeClr val="accent3">
              <a:lumMod val="50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9.png"/><Relationship Id="rId3" Type="http://schemas.openxmlformats.org/officeDocument/2006/relationships/image" Target="../media/image3.png"/><Relationship Id="rId7" Type="http://schemas.openxmlformats.org/officeDocument/2006/relationships/hyperlink" Target="#'NAUDOJIMOSI INSTRUKCIJA'!A1"/><Relationship Id="rId12" Type="http://schemas.openxmlformats.org/officeDocument/2006/relationships/image" Target="../media/image8.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Atnaujinimas!A1"/><Relationship Id="rId5" Type="http://schemas.openxmlformats.org/officeDocument/2006/relationships/hyperlink" Target="#PRAD&#381;IA!A1"/><Relationship Id="rId15" Type="http://schemas.openxmlformats.org/officeDocument/2006/relationships/image" Target="../media/image10.png"/><Relationship Id="rId10" Type="http://schemas.openxmlformats.org/officeDocument/2006/relationships/image" Target="../media/image7.png"/><Relationship Id="rId4" Type="http://schemas.openxmlformats.org/officeDocument/2006/relationships/image" Target="../media/image4.svg"/><Relationship Id="rId9" Type="http://schemas.openxmlformats.org/officeDocument/2006/relationships/hyperlink" Target="#Skai&#269;iuokl&#279;!A1"/><Relationship Id="rId14" Type="http://schemas.openxmlformats.org/officeDocument/2006/relationships/hyperlink" Target="https://aaa.lrv.lt/lt/veiklos-sritys/teisekuros-poveikio-vertinima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s://aaa.lrv.lt/lt/veiklos-sritys/teisekuros-poveikio-vertinimas/" TargetMode="External"/><Relationship Id="rId3" Type="http://schemas.openxmlformats.org/officeDocument/2006/relationships/hyperlink" Target="#Atnaujinimas!A1"/><Relationship Id="rId7" Type="http://schemas.openxmlformats.org/officeDocument/2006/relationships/image" Target="../media/image2.svg"/><Relationship Id="rId12" Type="http://schemas.openxmlformats.org/officeDocument/2006/relationships/image" Target="../media/image7.png"/><Relationship Id="rId2" Type="http://schemas.openxmlformats.org/officeDocument/2006/relationships/image" Target="../media/image11.png"/><Relationship Id="rId1" Type="http://schemas.openxmlformats.org/officeDocument/2006/relationships/hyperlink" Target="#PRAD&#381;IA!A1"/><Relationship Id="rId6" Type="http://schemas.openxmlformats.org/officeDocument/2006/relationships/image" Target="../media/image1.png"/><Relationship Id="rId11" Type="http://schemas.openxmlformats.org/officeDocument/2006/relationships/hyperlink" Target="#Skai&#269;iuokl&#279;!A1"/><Relationship Id="rId5" Type="http://schemas.openxmlformats.org/officeDocument/2006/relationships/image" Target="../media/image9.png"/><Relationship Id="rId10" Type="http://schemas.openxmlformats.org/officeDocument/2006/relationships/image" Target="../media/image12.png"/><Relationship Id="rId4" Type="http://schemas.openxmlformats.org/officeDocument/2006/relationships/image" Target="../media/image8.png"/><Relationship Id="rId9" Type="http://schemas.openxmlformats.org/officeDocument/2006/relationships/image" Target="../media/image4.sv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hyperlink" Target="#PRAD&#381;IA!A1"/><Relationship Id="rId13" Type="http://schemas.openxmlformats.org/officeDocument/2006/relationships/hyperlink" Target="#Atnaujinimas!A1"/><Relationship Id="rId3" Type="http://schemas.openxmlformats.org/officeDocument/2006/relationships/image" Target="../media/image9.png"/><Relationship Id="rId7" Type="http://schemas.openxmlformats.org/officeDocument/2006/relationships/image" Target="../media/image4.svg"/><Relationship Id="rId12" Type="http://schemas.openxmlformats.org/officeDocument/2006/relationships/image" Target="../media/image14.png"/><Relationship Id="rId2" Type="http://schemas.openxmlformats.org/officeDocument/2006/relationships/image" Target="../media/image13.png"/><Relationship Id="rId16"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hyperlink" Target="#Skai&#269;iuokl&#279;!A1"/><Relationship Id="rId5" Type="http://schemas.openxmlformats.org/officeDocument/2006/relationships/image" Target="../media/image2.svg"/><Relationship Id="rId15" Type="http://schemas.openxmlformats.org/officeDocument/2006/relationships/hyperlink" Target="https://aaa.lrv.lt/lt/veiklos-sritys/teisekuros-poveikio-vertinimas/" TargetMode="External"/><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image" Target="../media/image11.png"/><Relationship Id="rId14"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hyperlink" Target="#Atnaujinimas!A1"/><Relationship Id="rId13" Type="http://schemas.openxmlformats.org/officeDocument/2006/relationships/image" Target="../media/image4.svg"/><Relationship Id="rId3" Type="http://schemas.openxmlformats.org/officeDocument/2006/relationships/image" Target="../media/image11.png"/><Relationship Id="rId7" Type="http://schemas.openxmlformats.org/officeDocument/2006/relationships/image" Target="../media/image7.png"/><Relationship Id="rId12" Type="http://schemas.openxmlformats.org/officeDocument/2006/relationships/image" Target="../media/image3.png"/><Relationship Id="rId2" Type="http://schemas.openxmlformats.org/officeDocument/2006/relationships/hyperlink" Target="#PRAD&#381;IA!A1"/><Relationship Id="rId1" Type="http://schemas.openxmlformats.org/officeDocument/2006/relationships/image" Target="../media/image9.png"/><Relationship Id="rId6" Type="http://schemas.openxmlformats.org/officeDocument/2006/relationships/hyperlink" Target="#Skai&#269;iuokl&#279;!A1"/><Relationship Id="rId11" Type="http://schemas.openxmlformats.org/officeDocument/2006/relationships/image" Target="../media/image2.svg"/><Relationship Id="rId5" Type="http://schemas.openxmlformats.org/officeDocument/2006/relationships/image" Target="../media/image6.png"/><Relationship Id="rId15" Type="http://schemas.openxmlformats.org/officeDocument/2006/relationships/image" Target="../media/image10.png"/><Relationship Id="rId10" Type="http://schemas.openxmlformats.org/officeDocument/2006/relationships/image" Target="../media/image1.png"/><Relationship Id="rId4" Type="http://schemas.openxmlformats.org/officeDocument/2006/relationships/hyperlink" Target="#'NAUDOJIMOSI INSTRUKCIJA'!A1"/><Relationship Id="rId9" Type="http://schemas.openxmlformats.org/officeDocument/2006/relationships/image" Target="../media/image15.png"/><Relationship Id="rId14" Type="http://schemas.openxmlformats.org/officeDocument/2006/relationships/hyperlink" Target="https://aaa.lrv.lt/lt/veiklos-sritys/teisekuros-poveikio-vertinimas/" TargetMode="External"/></Relationships>
</file>

<file path=xl/drawings/drawing1.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39F66A19-43F8-44E2-95C3-993C8BC79E0C}"/>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4</xdr:col>
      <xdr:colOff>110507</xdr:colOff>
      <xdr:row>1</xdr:row>
      <xdr:rowOff>88077</xdr:rowOff>
    </xdr:from>
    <xdr:to>
      <xdr:col>15</xdr:col>
      <xdr:colOff>693964</xdr:colOff>
      <xdr:row>6</xdr:row>
      <xdr:rowOff>90715</xdr:rowOff>
    </xdr:to>
    <xdr:sp macro="" textlink="">
      <xdr:nvSpPr>
        <xdr:cNvPr id="64" name="TextBox 3">
          <a:extLst>
            <a:ext uri="{FF2B5EF4-FFF2-40B4-BE49-F238E27FC236}">
              <a16:creationId xmlns:a16="http://schemas.microsoft.com/office/drawing/2014/main" id="{2964B064-6405-4A9C-BA6A-0648BEA7A8A8}"/>
            </a:ext>
            <a:ext uri="{147F2762-F138-4A5C-976F-8EAC2B608ADB}">
              <a16:predDERef xmlns:a16="http://schemas.microsoft.com/office/drawing/2014/main" pred="{8F25ABEF-DBB9-A147-2351-0D3B1C825F90}"/>
            </a:ext>
          </a:extLst>
        </xdr:cNvPr>
        <xdr:cNvSpPr txBox="1"/>
      </xdr:nvSpPr>
      <xdr:spPr>
        <a:xfrm>
          <a:off x="2541650" y="269506"/>
          <a:ext cx="7205600" cy="964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lt-LT" sz="1600" b="1" i="0" u="none" strike="noStrike" kern="0" cap="none" spc="0" normalizeH="0" baseline="0" noProof="0">
              <a:ln>
                <a:noFill/>
              </a:ln>
              <a:solidFill>
                <a:schemeClr val="accent3">
                  <a:lumMod val="25000"/>
                </a:schemeClr>
              </a:solidFill>
              <a:effectLst/>
              <a:uLnTx/>
              <a:uFillTx/>
              <a:latin typeface="+mn-lt"/>
              <a:ea typeface="+mn-ea"/>
              <a:cs typeface="+mn-cs"/>
            </a:rPr>
            <a:t>NAMUDINI</a:t>
          </a:r>
          <a:r>
            <a:rPr kumimoji="0" lang="en-GB" sz="1600" b="1" i="0" u="none" strike="noStrike" kern="0" cap="none" spc="0" normalizeH="0" baseline="0" noProof="0">
              <a:ln>
                <a:noFill/>
              </a:ln>
              <a:solidFill>
                <a:schemeClr val="accent3">
                  <a:lumMod val="25000"/>
                </a:schemeClr>
              </a:solidFill>
              <a:effectLst/>
              <a:uLnTx/>
              <a:uFillTx/>
              <a:latin typeface="+mn-lt"/>
              <a:ea typeface="+mn-ea"/>
              <a:cs typeface="+mn-cs"/>
            </a:rPr>
            <a:t>O KOMPOSTAVIMO</a:t>
          </a:r>
          <a:r>
            <a:rPr kumimoji="0" lang="lt-LT" sz="1600" b="1" i="0" u="none" strike="noStrike" kern="0" cap="none" spc="0" normalizeH="0" baseline="0" noProof="0">
              <a:ln>
                <a:noFill/>
              </a:ln>
              <a:solidFill>
                <a:schemeClr val="accent3">
                  <a:lumMod val="25000"/>
                </a:schemeClr>
              </a:solidFill>
              <a:effectLst/>
              <a:uLnTx/>
              <a:uFillTx/>
              <a:latin typeface="+mn-lt"/>
              <a:ea typeface="+mn-ea"/>
              <a:cs typeface="+mn-cs"/>
            </a:rPr>
            <a:t> ATLIEKŲ</a:t>
          </a:r>
          <a:r>
            <a:rPr kumimoji="0" lang="en-US" sz="1600" b="1" i="0" u="none" strike="noStrike" kern="0" cap="none" spc="0" normalizeH="0" baseline="0" noProof="0">
              <a:ln>
                <a:noFill/>
              </a:ln>
              <a:solidFill>
                <a:schemeClr val="accent3">
                  <a:lumMod val="25000"/>
                </a:schemeClr>
              </a:solidFill>
              <a:effectLst/>
              <a:uLnTx/>
              <a:uFillTx/>
              <a:latin typeface="+mn-lt"/>
              <a:ea typeface="+mn-ea"/>
              <a:cs typeface="+mn-cs"/>
            </a:rPr>
            <a:t> </a:t>
          </a:r>
          <a:r>
            <a:rPr kumimoji="0" lang="lt-LT" sz="1600" b="1" i="0" u="none" strike="noStrike" kern="0" cap="none" spc="0" normalizeH="0" baseline="0" noProof="0">
              <a:ln>
                <a:noFill/>
              </a:ln>
              <a:solidFill>
                <a:schemeClr val="accent3">
                  <a:lumMod val="25000"/>
                </a:schemeClr>
              </a:solidFill>
              <a:effectLst/>
              <a:uLnTx/>
              <a:uFillTx/>
              <a:latin typeface="+mn-lt"/>
              <a:ea typeface="+mn-ea"/>
              <a:cs typeface="+mn-cs"/>
            </a:rPr>
            <a:t>KIEKIO REGULIAVIMO POVEIKIO VERTINIMO SKAIČIUOKLĖ</a:t>
          </a:r>
        </a:p>
        <a:p>
          <a:pPr marL="0" marR="0" lvl="0" indent="0" defTabSz="914400" eaLnBrk="1" fontAlgn="auto" latinLnBrk="0" hangingPunct="1">
            <a:lnSpc>
              <a:spcPct val="100000"/>
            </a:lnSpc>
            <a:spcBef>
              <a:spcPts val="0"/>
            </a:spcBef>
            <a:spcAft>
              <a:spcPts val="0"/>
            </a:spcAft>
            <a:buClrTx/>
            <a:buSzTx/>
            <a:buFontTx/>
            <a:buNone/>
            <a:tabLst/>
            <a:defRPr/>
          </a:pPr>
          <a:r>
            <a:rPr lang="lt-LT" sz="1600" b="0">
              <a:solidFill>
                <a:schemeClr val="accent3">
                  <a:lumMod val="25000"/>
                </a:schemeClr>
              </a:solidFill>
              <a:effectLst/>
              <a:latin typeface="+mn-lt"/>
              <a:ea typeface="+mn-ea"/>
              <a:cs typeface="+mn-cs"/>
            </a:rPr>
            <a:t>KOMPLEKSINIS SKAIČIAVIMO ĮRANKIS</a:t>
          </a:r>
          <a:endParaRPr lang="lt-LT" sz="1600">
            <a:solidFill>
              <a:schemeClr val="accent3">
                <a:lumMod val="2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600" b="0" i="0" u="none" strike="noStrike" kern="0" cap="none" spc="0" normalizeH="0" baseline="0" noProof="0">
            <a:ln>
              <a:noFill/>
            </a:ln>
            <a:solidFill>
              <a:schemeClr val="accent3">
                <a:lumMod val="25000"/>
              </a:schemeClr>
            </a:solidFill>
            <a:effectLst/>
            <a:uLnTx/>
            <a:uFillTx/>
            <a:latin typeface="+mn-lt"/>
            <a:ea typeface="+mn-ea"/>
            <a:cs typeface="+mn-cs"/>
          </a:endParaRPr>
        </a:p>
        <a:p>
          <a:endParaRPr lang="lt-LT" sz="1600">
            <a:solidFill>
              <a:schemeClr val="accent3">
                <a:lumMod val="25000"/>
              </a:schemeClr>
            </a:solidFill>
            <a:effectLst/>
            <a:latin typeface="+mn-lt"/>
            <a:ea typeface="+mn-ea"/>
            <a:cs typeface="+mn-cs"/>
          </a:endParaRPr>
        </a:p>
        <a:p>
          <a:endParaRPr lang="lt-LT" sz="1400">
            <a:solidFill>
              <a:schemeClr val="accent3">
                <a:lumMod val="25000"/>
              </a:schemeClr>
            </a:solidFill>
            <a:effectLst/>
            <a:latin typeface="+mn-lt"/>
            <a:ea typeface="+mn-ea"/>
            <a:cs typeface="+mn-cs"/>
          </a:endParaRPr>
        </a:p>
        <a:p>
          <a:r>
            <a:rPr lang="lt-LT" sz="1100">
              <a:solidFill>
                <a:schemeClr val="accent3">
                  <a:lumMod val="25000"/>
                </a:schemeClr>
              </a:solidFill>
              <a:effectLst/>
              <a:latin typeface="+mn-lt"/>
              <a:ea typeface="+mn-ea"/>
              <a:cs typeface="+mn-cs"/>
            </a:rPr>
            <a:t> </a:t>
          </a:r>
        </a:p>
        <a:p>
          <a:endParaRPr lang="lt-LT" sz="1100" b="1">
            <a:solidFill>
              <a:schemeClr val="accent3">
                <a:lumMod val="25000"/>
              </a:schemeClr>
            </a:solidFill>
            <a:effectLst/>
            <a:latin typeface="+mn-lt"/>
            <a:ea typeface="+mn-ea"/>
            <a:cs typeface="+mn-cs"/>
          </a:endParaRPr>
        </a:p>
        <a:p>
          <a:r>
            <a:rPr lang="lt-LT" sz="1400">
              <a:solidFill>
                <a:schemeClr val="accent3">
                  <a:lumMod val="25000"/>
                </a:schemeClr>
              </a:solidFill>
              <a:effectLst/>
              <a:latin typeface="+mn-lt"/>
              <a:ea typeface="+mn-ea"/>
              <a:cs typeface="+mn-cs"/>
            </a:rPr>
            <a:t> </a:t>
          </a:r>
        </a:p>
        <a:p>
          <a:endParaRPr lang="lt-LT" sz="1400" b="0" i="0">
            <a:ln>
              <a:noFill/>
            </a:ln>
            <a:solidFill>
              <a:schemeClr val="accent3">
                <a:lumMod val="25000"/>
              </a:schemeClr>
            </a:solidFill>
            <a:effectLst/>
          </a:endParaRPr>
        </a:p>
      </xdr:txBody>
    </xdr:sp>
    <xdr:clientData/>
  </xdr:twoCellAnchor>
  <xdr:twoCellAnchor>
    <xdr:from>
      <xdr:col>0</xdr:col>
      <xdr:colOff>218833</xdr:colOff>
      <xdr:row>1</xdr:row>
      <xdr:rowOff>17659</xdr:rowOff>
    </xdr:from>
    <xdr:to>
      <xdr:col>3</xdr:col>
      <xdr:colOff>270712</xdr:colOff>
      <xdr:row>55</xdr:row>
      <xdr:rowOff>0</xdr:rowOff>
    </xdr:to>
    <xdr:sp macro="" textlink="">
      <xdr:nvSpPr>
        <xdr:cNvPr id="10" name="Stačiakampis: suapvalinti kampai 4">
          <a:extLst>
            <a:ext uri="{FF2B5EF4-FFF2-40B4-BE49-F238E27FC236}">
              <a16:creationId xmlns:a16="http://schemas.microsoft.com/office/drawing/2014/main" id="{2C4C641C-EA74-4C8B-B1E0-35788E53967F}"/>
            </a:ext>
            <a:ext uri="{147F2762-F138-4A5C-976F-8EAC2B608ADB}">
              <a16:predDERef xmlns:a16="http://schemas.microsoft.com/office/drawing/2014/main" pred="{2964B064-6405-4A9C-BA6A-0648BEA7A8A8}"/>
            </a:ext>
          </a:extLst>
        </xdr:cNvPr>
        <xdr:cNvSpPr/>
      </xdr:nvSpPr>
      <xdr:spPr>
        <a:xfrm>
          <a:off x="218833" y="208159"/>
          <a:ext cx="1861629" cy="10650341"/>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254111</xdr:colOff>
      <xdr:row>26</xdr:row>
      <xdr:rowOff>140608</xdr:rowOff>
    </xdr:from>
    <xdr:to>
      <xdr:col>2</xdr:col>
      <xdr:colOff>163172</xdr:colOff>
      <xdr:row>28</xdr:row>
      <xdr:rowOff>149679</xdr:rowOff>
    </xdr:to>
    <xdr:pic>
      <xdr:nvPicPr>
        <xdr:cNvPr id="11" name="Grafinis elementas 10" descr="Envelope outline">
          <a:extLst>
            <a:ext uri="{FF2B5EF4-FFF2-40B4-BE49-F238E27FC236}">
              <a16:creationId xmlns:a16="http://schemas.microsoft.com/office/drawing/2014/main" id="{30846ADD-E849-42A9-90BF-9B620BBACD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9218" y="5433787"/>
          <a:ext cx="494168" cy="444499"/>
        </a:xfrm>
        <a:prstGeom prst="rect">
          <a:avLst/>
        </a:prstGeom>
      </xdr:spPr>
    </xdr:pic>
    <xdr:clientData/>
  </xdr:twoCellAnchor>
  <xdr:twoCellAnchor>
    <xdr:from>
      <xdr:col>1</xdr:col>
      <xdr:colOff>52574</xdr:colOff>
      <xdr:row>28</xdr:row>
      <xdr:rowOff>162587</xdr:rowOff>
    </xdr:from>
    <xdr:to>
      <xdr:col>3</xdr:col>
      <xdr:colOff>201009</xdr:colOff>
      <xdr:row>30</xdr:row>
      <xdr:rowOff>47069</xdr:rowOff>
    </xdr:to>
    <xdr:sp macro="" textlink="">
      <xdr:nvSpPr>
        <xdr:cNvPr id="12" name="TextBox 11">
          <a:extLst>
            <a:ext uri="{FF2B5EF4-FFF2-40B4-BE49-F238E27FC236}">
              <a16:creationId xmlns:a16="http://schemas.microsoft.com/office/drawing/2014/main" id="{8D1130C9-AC44-4BC7-A85D-5E248853975C}"/>
            </a:ext>
          </a:extLst>
        </xdr:cNvPr>
        <xdr:cNvSpPr txBox="1"/>
      </xdr:nvSpPr>
      <xdr:spPr>
        <a:xfrm>
          <a:off x="637681" y="5891194"/>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372575</xdr:colOff>
      <xdr:row>32</xdr:row>
      <xdr:rowOff>173134</xdr:rowOff>
    </xdr:from>
    <xdr:to>
      <xdr:col>2</xdr:col>
      <xdr:colOff>138326</xdr:colOff>
      <xdr:row>34</xdr:row>
      <xdr:rowOff>179730</xdr:rowOff>
    </xdr:to>
    <xdr:pic>
      <xdr:nvPicPr>
        <xdr:cNvPr id="33" name="Grafinis elementas 12" descr="Receiver outline">
          <a:extLst>
            <a:ext uri="{FF2B5EF4-FFF2-40B4-BE49-F238E27FC236}">
              <a16:creationId xmlns:a16="http://schemas.microsoft.com/office/drawing/2014/main" id="{1E56F4CB-220D-4F99-85BD-3DE5500336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57682" y="6663741"/>
          <a:ext cx="346776" cy="387596"/>
        </a:xfrm>
        <a:prstGeom prst="rect">
          <a:avLst/>
        </a:prstGeom>
      </xdr:spPr>
    </xdr:pic>
    <xdr:clientData/>
  </xdr:twoCellAnchor>
  <xdr:twoCellAnchor>
    <xdr:from>
      <xdr:col>0</xdr:col>
      <xdr:colOff>571500</xdr:colOff>
      <xdr:row>35</xdr:row>
      <xdr:rowOff>113520</xdr:rowOff>
    </xdr:from>
    <xdr:to>
      <xdr:col>3</xdr:col>
      <xdr:colOff>134828</xdr:colOff>
      <xdr:row>36</xdr:row>
      <xdr:rowOff>177988</xdr:rowOff>
    </xdr:to>
    <xdr:sp macro="" textlink="">
      <xdr:nvSpPr>
        <xdr:cNvPr id="35" name="TextBox 14">
          <a:extLst>
            <a:ext uri="{FF2B5EF4-FFF2-40B4-BE49-F238E27FC236}">
              <a16:creationId xmlns:a16="http://schemas.microsoft.com/office/drawing/2014/main" id="{9AA007BB-179E-49ED-9FEB-5ECDCA02623C}"/>
            </a:ext>
          </a:extLst>
        </xdr:cNvPr>
        <xdr:cNvSpPr txBox="1"/>
      </xdr:nvSpPr>
      <xdr:spPr>
        <a:xfrm>
          <a:off x="571500" y="7175627"/>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394607</xdr:colOff>
      <xdr:row>7</xdr:row>
      <xdr:rowOff>122465</xdr:rowOff>
    </xdr:from>
    <xdr:to>
      <xdr:col>3</xdr:col>
      <xdr:colOff>120742</xdr:colOff>
      <xdr:row>11</xdr:row>
      <xdr:rowOff>4017</xdr:rowOff>
    </xdr:to>
    <xdr:pic>
      <xdr:nvPicPr>
        <xdr:cNvPr id="4" name="Picture 62">
          <a:hlinkClick xmlns:r="http://schemas.openxmlformats.org/officeDocument/2006/relationships" r:id="rId5"/>
          <a:extLst>
            <a:ext uri="{FF2B5EF4-FFF2-40B4-BE49-F238E27FC236}">
              <a16:creationId xmlns:a16="http://schemas.microsoft.com/office/drawing/2014/main" id="{3FB27DD9-4C7F-48EF-9E48-635E5978406A}"/>
            </a:ext>
          </a:extLst>
        </xdr:cNvPr>
        <xdr:cNvPicPr>
          <a:picLocks noChangeAspect="1"/>
        </xdr:cNvPicPr>
      </xdr:nvPicPr>
      <xdr:blipFill>
        <a:blip xmlns:r="http://schemas.openxmlformats.org/officeDocument/2006/relationships" r:embed="rId6"/>
        <a:stretch>
          <a:fillRect/>
        </a:stretch>
      </xdr:blipFill>
      <xdr:spPr>
        <a:xfrm>
          <a:off x="394607" y="1510394"/>
          <a:ext cx="1481456" cy="697980"/>
        </a:xfrm>
        <a:prstGeom prst="rect">
          <a:avLst/>
        </a:prstGeom>
      </xdr:spPr>
    </xdr:pic>
    <xdr:clientData/>
  </xdr:twoCellAnchor>
  <xdr:twoCellAnchor editAs="oneCell">
    <xdr:from>
      <xdr:col>0</xdr:col>
      <xdr:colOff>394608</xdr:colOff>
      <xdr:row>12</xdr:row>
      <xdr:rowOff>68038</xdr:rowOff>
    </xdr:from>
    <xdr:to>
      <xdr:col>3</xdr:col>
      <xdr:colOff>122487</xdr:colOff>
      <xdr:row>15</xdr:row>
      <xdr:rowOff>136696</xdr:rowOff>
    </xdr:to>
    <xdr:pic>
      <xdr:nvPicPr>
        <xdr:cNvPr id="5" name="Picture 4">
          <a:hlinkClick xmlns:r="http://schemas.openxmlformats.org/officeDocument/2006/relationships" r:id="rId7"/>
          <a:extLst>
            <a:ext uri="{FF2B5EF4-FFF2-40B4-BE49-F238E27FC236}">
              <a16:creationId xmlns:a16="http://schemas.microsoft.com/office/drawing/2014/main" id="{8A221D36-FC50-47D5-9738-A9DBBB9540E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4608" y="2462895"/>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394607</xdr:colOff>
      <xdr:row>16</xdr:row>
      <xdr:rowOff>149680</xdr:rowOff>
    </xdr:from>
    <xdr:to>
      <xdr:col>3</xdr:col>
      <xdr:colOff>122486</xdr:colOff>
      <xdr:row>20</xdr:row>
      <xdr:rowOff>71567</xdr:rowOff>
    </xdr:to>
    <xdr:pic>
      <xdr:nvPicPr>
        <xdr:cNvPr id="7" name="Picture 63">
          <a:hlinkClick xmlns:r="http://schemas.openxmlformats.org/officeDocument/2006/relationships" r:id="rId9"/>
          <a:extLst>
            <a:ext uri="{FF2B5EF4-FFF2-40B4-BE49-F238E27FC236}">
              <a16:creationId xmlns:a16="http://schemas.microsoft.com/office/drawing/2014/main" id="{316EC2C9-2DAB-492E-8B0B-2F12943D9C25}"/>
            </a:ext>
          </a:extLst>
        </xdr:cNvPr>
        <xdr:cNvPicPr>
          <a:picLocks noChangeAspect="1"/>
        </xdr:cNvPicPr>
      </xdr:nvPicPr>
      <xdr:blipFill>
        <a:blip xmlns:r="http://schemas.openxmlformats.org/officeDocument/2006/relationships" r:embed="rId10"/>
        <a:stretch>
          <a:fillRect/>
        </a:stretch>
      </xdr:blipFill>
      <xdr:spPr>
        <a:xfrm>
          <a:off x="394607" y="3415394"/>
          <a:ext cx="1483200" cy="697494"/>
        </a:xfrm>
        <a:prstGeom prst="rect">
          <a:avLst/>
        </a:prstGeom>
      </xdr:spPr>
    </xdr:pic>
    <xdr:clientData/>
  </xdr:twoCellAnchor>
  <xdr:twoCellAnchor>
    <xdr:from>
      <xdr:col>0</xdr:col>
      <xdr:colOff>394607</xdr:colOff>
      <xdr:row>21</xdr:row>
      <xdr:rowOff>81644</xdr:rowOff>
    </xdr:from>
    <xdr:to>
      <xdr:col>3</xdr:col>
      <xdr:colOff>122486</xdr:colOff>
      <xdr:row>24</xdr:row>
      <xdr:rowOff>203114</xdr:rowOff>
    </xdr:to>
    <xdr:pic>
      <xdr:nvPicPr>
        <xdr:cNvPr id="8" name="Picture 64">
          <a:hlinkClick xmlns:r="http://schemas.openxmlformats.org/officeDocument/2006/relationships" r:id="rId11"/>
          <a:extLst>
            <a:ext uri="{FF2B5EF4-FFF2-40B4-BE49-F238E27FC236}">
              <a16:creationId xmlns:a16="http://schemas.microsoft.com/office/drawing/2014/main" id="{3287DA9B-B2D9-43F4-858B-0E182E166AA1}"/>
            </a:ext>
          </a:extLst>
        </xdr:cNvPr>
        <xdr:cNvPicPr>
          <a:picLocks noChangeAspect="1"/>
        </xdr:cNvPicPr>
      </xdr:nvPicPr>
      <xdr:blipFill>
        <a:blip xmlns:r="http://schemas.openxmlformats.org/officeDocument/2006/relationships" r:embed="rId12"/>
        <a:stretch>
          <a:fillRect/>
        </a:stretch>
      </xdr:blipFill>
      <xdr:spPr>
        <a:xfrm>
          <a:off x="394607" y="4367894"/>
          <a:ext cx="1483200" cy="692970"/>
        </a:xfrm>
        <a:prstGeom prst="rect">
          <a:avLst/>
        </a:prstGeom>
      </xdr:spPr>
    </xdr:pic>
    <xdr:clientData/>
  </xdr:twoCellAnchor>
  <xdr:twoCellAnchor>
    <xdr:from>
      <xdr:col>0</xdr:col>
      <xdr:colOff>421822</xdr:colOff>
      <xdr:row>2</xdr:row>
      <xdr:rowOff>13608</xdr:rowOff>
    </xdr:from>
    <xdr:to>
      <xdr:col>3</xdr:col>
      <xdr:colOff>44528</xdr:colOff>
      <xdr:row>4</xdr:row>
      <xdr:rowOff>168564</xdr:rowOff>
    </xdr:to>
    <xdr:pic>
      <xdr:nvPicPr>
        <xdr:cNvPr id="9" name="Paveikslėlis 2">
          <a:extLst>
            <a:ext uri="{FF2B5EF4-FFF2-40B4-BE49-F238E27FC236}">
              <a16:creationId xmlns:a16="http://schemas.microsoft.com/office/drawing/2014/main" id="{3223D890-04BA-48C5-A31A-104D9BE67E6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1822" y="394608"/>
          <a:ext cx="1378027" cy="590385"/>
        </a:xfrm>
        <a:prstGeom prst="rect">
          <a:avLst/>
        </a:prstGeom>
      </xdr:spPr>
    </xdr:pic>
    <xdr:clientData/>
  </xdr:twoCellAnchor>
  <xdr:twoCellAnchor>
    <xdr:from>
      <xdr:col>4</xdr:col>
      <xdr:colOff>139205</xdr:colOff>
      <xdr:row>43</xdr:row>
      <xdr:rowOff>67955</xdr:rowOff>
    </xdr:from>
    <xdr:to>
      <xdr:col>15</xdr:col>
      <xdr:colOff>806697</xdr:colOff>
      <xdr:row>53</xdr:row>
      <xdr:rowOff>27422</xdr:rowOff>
    </xdr:to>
    <xdr:sp macro="" textlink="">
      <xdr:nvSpPr>
        <xdr:cNvPr id="6" name="TextBox 5">
          <a:extLst>
            <a:ext uri="{FF2B5EF4-FFF2-40B4-BE49-F238E27FC236}">
              <a16:creationId xmlns:a16="http://schemas.microsoft.com/office/drawing/2014/main" id="{EC65F5F2-B36F-43B2-AE6A-A99017D8FF91}"/>
            </a:ext>
          </a:extLst>
        </xdr:cNvPr>
        <xdr:cNvSpPr txBox="1"/>
      </xdr:nvSpPr>
      <xdr:spPr>
        <a:xfrm>
          <a:off x="2586841" y="8392228"/>
          <a:ext cx="7329220" cy="1806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i="0">
              <a:solidFill>
                <a:schemeClr val="accent3">
                  <a:lumMod val="25000"/>
                </a:schemeClr>
              </a:solidFill>
            </a:rPr>
            <a:t>Rekomenduojami</a:t>
          </a:r>
          <a:r>
            <a:rPr lang="lt-LT" sz="1400" i="0" baseline="0">
              <a:solidFill>
                <a:schemeClr val="accent3">
                  <a:lumMod val="25000"/>
                </a:schemeClr>
              </a:solidFill>
            </a:rPr>
            <a:t> citavimo būdai:</a:t>
          </a:r>
        </a:p>
        <a:p>
          <a:pPr marL="0" marR="0" lvl="0" indent="0" defTabSz="914400" eaLnBrk="1" fontAlgn="auto" latinLnBrk="0" hangingPunct="1">
            <a:lnSpc>
              <a:spcPct val="150000"/>
            </a:lnSpc>
            <a:spcBef>
              <a:spcPts val="0"/>
            </a:spcBef>
            <a:spcAft>
              <a:spcPts val="0"/>
            </a:spcAft>
            <a:buClrTx/>
            <a:buSzTx/>
            <a:buFontTx/>
            <a:buNone/>
            <a:tabLst/>
            <a:defRPr/>
          </a:pPr>
          <a:r>
            <a:rPr lang="en-US" sz="1400">
              <a:solidFill>
                <a:schemeClr val="accent3">
                  <a:lumMod val="25000"/>
                </a:schemeClr>
              </a:solidFill>
              <a:effectLst/>
              <a:latin typeface="+mn-lt"/>
              <a:ea typeface="+mn-ea"/>
              <a:cs typeface="+mn-cs"/>
            </a:rPr>
            <a:t>Aplinkos apsaugos agent</a:t>
          </a:r>
          <a:r>
            <a:rPr lang="lt-LT" sz="1400">
              <a:solidFill>
                <a:schemeClr val="accent3">
                  <a:lumMod val="25000"/>
                </a:schemeClr>
              </a:solidFill>
              <a:effectLst/>
              <a:latin typeface="+mn-lt"/>
              <a:ea typeface="+mn-ea"/>
              <a:cs typeface="+mn-cs"/>
            </a:rPr>
            <a:t>ūra</a:t>
          </a:r>
          <a:r>
            <a:rPr lang="lt-LT" sz="1400" baseline="0">
              <a:solidFill>
                <a:schemeClr val="accent3">
                  <a:lumMod val="25000"/>
                </a:schemeClr>
              </a:solidFill>
              <a:effectLst/>
              <a:latin typeface="+mn-lt"/>
              <a:ea typeface="+mn-ea"/>
              <a:cs typeface="+mn-cs"/>
            </a:rPr>
            <a:t> (</a:t>
          </a:r>
          <a:r>
            <a:rPr lang="en-US" sz="1400" baseline="0">
              <a:solidFill>
                <a:schemeClr val="accent3">
                  <a:lumMod val="25000"/>
                </a:schemeClr>
              </a:solidFill>
              <a:effectLst/>
              <a:latin typeface="+mn-lt"/>
              <a:ea typeface="+mn-ea"/>
              <a:cs typeface="+mn-cs"/>
            </a:rPr>
            <a:t>metai).</a:t>
          </a:r>
          <a:r>
            <a:rPr lang="lt-LT" sz="1400">
              <a:solidFill>
                <a:schemeClr val="accent3">
                  <a:lumMod val="25000"/>
                </a:schemeClr>
              </a:solidFill>
              <a:effectLst/>
              <a:latin typeface="+mn-lt"/>
              <a:ea typeface="+mn-ea"/>
              <a:cs typeface="+mn-cs"/>
            </a:rPr>
            <a:t> </a:t>
          </a:r>
          <a:r>
            <a:rPr lang="en-US" sz="1400">
              <a:solidFill>
                <a:schemeClr val="accent3">
                  <a:lumMod val="25000"/>
                </a:schemeClr>
              </a:solidFill>
              <a:effectLst/>
              <a:latin typeface="+mn-lt"/>
              <a:ea typeface="+mn-ea"/>
              <a:cs typeface="+mn-cs"/>
            </a:rPr>
            <a:t>Namudinio kompostavimo atliek</a:t>
          </a:r>
          <a:r>
            <a:rPr lang="lt-LT" sz="1400">
              <a:solidFill>
                <a:schemeClr val="accent3">
                  <a:lumMod val="25000"/>
                </a:schemeClr>
              </a:solidFill>
              <a:effectLst/>
              <a:latin typeface="+mn-lt"/>
              <a:ea typeface="+mn-ea"/>
              <a:cs typeface="+mn-cs"/>
            </a:rPr>
            <a:t>ų</a:t>
          </a:r>
          <a:r>
            <a:rPr lang="lt-LT" sz="1400" baseline="0">
              <a:solidFill>
                <a:schemeClr val="accent3">
                  <a:lumMod val="25000"/>
                </a:schemeClr>
              </a:solidFill>
              <a:effectLst/>
              <a:latin typeface="+mn-lt"/>
              <a:ea typeface="+mn-ea"/>
              <a:cs typeface="+mn-cs"/>
            </a:rPr>
            <a:t> kiekio reguliavimo poveikio vertinimo skaičiuoklė</a:t>
          </a:r>
          <a:r>
            <a:rPr lang="en-US" sz="1400" b="0" baseline="0">
              <a:solidFill>
                <a:schemeClr val="accent3">
                  <a:lumMod val="25000"/>
                </a:schemeClr>
              </a:solidFill>
              <a:effectLst/>
              <a:latin typeface="+mn-lt"/>
              <a:ea typeface="+mn-ea"/>
              <a:cs typeface="+mn-cs"/>
            </a:rPr>
            <a:t>. Vilnius</a:t>
          </a:r>
          <a:endParaRPr lang="lt-LT" sz="1400">
            <a:solidFill>
              <a:schemeClr val="accent3">
                <a:lumMod val="25000"/>
              </a:schemeClr>
            </a:solidFill>
            <a:effectLst/>
          </a:endParaRPr>
        </a:p>
        <a:p>
          <a:pPr marL="0" marR="0" lvl="0" indent="0" defTabSz="914400" eaLnBrk="1" fontAlgn="auto" latinLnBrk="0" hangingPunct="1">
            <a:lnSpc>
              <a:spcPct val="150000"/>
            </a:lnSpc>
            <a:spcBef>
              <a:spcPts val="0"/>
            </a:spcBef>
            <a:spcAft>
              <a:spcPts val="0"/>
            </a:spcAft>
            <a:buClrTx/>
            <a:buSzTx/>
            <a:buFontTx/>
            <a:buNone/>
            <a:tabLst/>
            <a:defRPr/>
          </a:pPr>
          <a:r>
            <a:rPr lang="en-US" sz="1400" b="0" baseline="0">
              <a:solidFill>
                <a:schemeClr val="accent3">
                  <a:lumMod val="25000"/>
                </a:schemeClr>
              </a:solidFill>
              <a:effectLst/>
              <a:latin typeface="+mn-lt"/>
              <a:ea typeface="+mn-ea"/>
              <a:cs typeface="+mn-cs"/>
            </a:rPr>
            <a:t>©</a:t>
          </a:r>
          <a:r>
            <a:rPr lang="lt-LT" sz="1400" b="0" baseline="0">
              <a:solidFill>
                <a:schemeClr val="accent3">
                  <a:lumMod val="25000"/>
                </a:schemeClr>
              </a:solidFill>
              <a:effectLst/>
              <a:latin typeface="+mn-lt"/>
              <a:ea typeface="+mn-ea"/>
              <a:cs typeface="+mn-cs"/>
            </a:rPr>
            <a:t> Aplinkos apsaugos agentūra</a:t>
          </a:r>
          <a:endParaRPr lang="lt-LT" sz="1400">
            <a:solidFill>
              <a:schemeClr val="accent3">
                <a:lumMod val="25000"/>
              </a:schemeClr>
            </a:solidFill>
            <a:effectLst/>
          </a:endParaRPr>
        </a:p>
        <a:p>
          <a:endParaRPr lang="lt-LT" sz="1200">
            <a:solidFill>
              <a:schemeClr val="accent3">
                <a:lumMod val="25000"/>
              </a:schemeClr>
            </a:solidFill>
          </a:endParaRPr>
        </a:p>
      </xdr:txBody>
    </xdr:sp>
    <xdr:clientData/>
  </xdr:twoCellAnchor>
  <xdr:twoCellAnchor>
    <xdr:from>
      <xdr:col>4</xdr:col>
      <xdr:colOff>118755</xdr:colOff>
      <xdr:row>40</xdr:row>
      <xdr:rowOff>8454</xdr:rowOff>
    </xdr:from>
    <xdr:to>
      <xdr:col>15</xdr:col>
      <xdr:colOff>901289</xdr:colOff>
      <xdr:row>42</xdr:row>
      <xdr:rowOff>141434</xdr:rowOff>
    </xdr:to>
    <xdr:sp macro="" textlink="">
      <xdr:nvSpPr>
        <xdr:cNvPr id="13" name="TextBox 12">
          <a:extLst>
            <a:ext uri="{FF2B5EF4-FFF2-40B4-BE49-F238E27FC236}">
              <a16:creationId xmlns:a16="http://schemas.microsoft.com/office/drawing/2014/main" id="{BDC502C0-7660-494D-9C80-D08E56B0D7AD}"/>
            </a:ext>
          </a:extLst>
        </xdr:cNvPr>
        <xdr:cNvSpPr txBox="1"/>
      </xdr:nvSpPr>
      <xdr:spPr>
        <a:xfrm>
          <a:off x="2566391" y="7778545"/>
          <a:ext cx="7444262" cy="502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600" b="1">
              <a:solidFill>
                <a:schemeClr val="accent3">
                  <a:lumMod val="25000"/>
                </a:schemeClr>
              </a:solidFill>
              <a:effectLst/>
            </a:rPr>
            <a:t>SKAIČIUOKLĖS AUTORINIŲ TEISIŲ APSAUGA</a:t>
          </a:r>
        </a:p>
      </xdr:txBody>
    </xdr:sp>
    <xdr:clientData/>
  </xdr:twoCellAnchor>
  <xdr:twoCellAnchor>
    <xdr:from>
      <xdr:col>4</xdr:col>
      <xdr:colOff>124114</xdr:colOff>
      <xdr:row>8</xdr:row>
      <xdr:rowOff>48695</xdr:rowOff>
    </xdr:from>
    <xdr:to>
      <xdr:col>16</xdr:col>
      <xdr:colOff>15875</xdr:colOff>
      <xdr:row>14</xdr:row>
      <xdr:rowOff>143388</xdr:rowOff>
    </xdr:to>
    <xdr:sp macro="" textlink="">
      <xdr:nvSpPr>
        <xdr:cNvPr id="14" name="TextBox 13">
          <a:extLst>
            <a:ext uri="{FF2B5EF4-FFF2-40B4-BE49-F238E27FC236}">
              <a16:creationId xmlns:a16="http://schemas.microsoft.com/office/drawing/2014/main" id="{9D1A2FA4-BCC5-4A75-8FAE-6365B4609776}"/>
            </a:ext>
          </a:extLst>
        </xdr:cNvPr>
        <xdr:cNvSpPr txBox="1"/>
      </xdr:nvSpPr>
      <xdr:spPr>
        <a:xfrm>
          <a:off x="2582179" y="1574743"/>
          <a:ext cx="8013615" cy="1252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lt-LT" sz="1600" b="1">
              <a:solidFill>
                <a:schemeClr val="accent3">
                  <a:lumMod val="25000"/>
                </a:schemeClr>
              </a:solidFill>
              <a:effectLst/>
              <a:latin typeface="+mn-lt"/>
              <a:ea typeface="+mn-ea"/>
              <a:cs typeface="+mn-cs"/>
            </a:rPr>
            <a:t>ĮVADAS </a:t>
          </a:r>
          <a:endParaRPr lang="lt-LT" sz="160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800"/>
            </a:spcAft>
            <a:buClrTx/>
            <a:buSzTx/>
            <a:buFontTx/>
            <a:buNone/>
            <a:tabLst/>
            <a:defRPr/>
          </a:pPr>
          <a:r>
            <a:rPr kumimoji="0" lang="lt-LT"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Skaičiuoklė - tai inovatyvus Microsoft Excel pagrindu sukurtas įrankis</a:t>
          </a:r>
          <a:r>
            <a:rPr kumimoji="0" lang="en-US"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a:t>
          </a:r>
          <a:r>
            <a:rPr kumimoji="0" lang="lt-LT" sz="1400" b="0" i="0" u="none" strike="noStrike" kern="100" cap="none" spc="0" normalizeH="0" baseline="0" noProof="0">
              <a:ln>
                <a:noFill/>
              </a:ln>
              <a:solidFill>
                <a:srgbClr val="F4FAF6">
                  <a:lumMod val="25000"/>
                </a:srgbClr>
              </a:solidFill>
              <a:effectLst/>
              <a:uLnTx/>
              <a:uFillTx/>
              <a:latin typeface="+mn-lt"/>
              <a:ea typeface="Aptos" panose="020B0004020202020204" pitchFamily="34" charset="0"/>
              <a:cs typeface="Times New Roman" panose="02020603050405020304" pitchFamily="18" charset="0"/>
            </a:rPr>
            <a:t> padedantis nustatyti teisėkūros iniciatyvų poveikį išmetamų šiltnamio efektą sukeliančių dujų (toliau - ŠESD) kiekio pokyčiams.</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 </a:t>
          </a:r>
          <a:endParaRPr kumimoji="0" lang="lt-LT" sz="1400" b="0" i="0" u="none" strike="noStrike" kern="0" cap="none" spc="0" normalizeH="0" baseline="0" noProof="0">
            <a:ln>
              <a:noFill/>
            </a:ln>
            <a:solidFill>
              <a:srgbClr val="F4FAF6">
                <a:lumMod val="25000"/>
              </a:srgbClr>
            </a:solidFill>
            <a:effectLst/>
            <a:uLnTx/>
            <a:uFillTx/>
            <a:latin typeface="+mn-lt"/>
            <a:ea typeface="+mn-ea"/>
            <a:cs typeface="+mn-cs"/>
          </a:endParaRPr>
        </a:p>
        <a:p>
          <a:r>
            <a:rPr lang="lt-LT" sz="1400" b="1">
              <a:solidFill>
                <a:schemeClr val="accent3">
                  <a:lumMod val="25000"/>
                </a:schemeClr>
              </a:solidFill>
              <a:effectLst/>
              <a:latin typeface="+mn-lt"/>
              <a:ea typeface="+mn-ea"/>
              <a:cs typeface="+mn-cs"/>
            </a:rPr>
            <a:t> </a:t>
          </a:r>
          <a:endParaRPr lang="lt-LT" sz="1400">
            <a:solidFill>
              <a:schemeClr val="accent3">
                <a:lumMod val="25000"/>
              </a:schemeClr>
            </a:solidFill>
            <a:effectLst/>
            <a:latin typeface="+mn-lt"/>
            <a:ea typeface="+mn-ea"/>
            <a:cs typeface="+mn-cs"/>
          </a:endParaRPr>
        </a:p>
        <a:p>
          <a:endParaRPr lang="lt-LT" sz="1400">
            <a:solidFill>
              <a:schemeClr val="accent3">
                <a:lumMod val="25000"/>
              </a:schemeClr>
            </a:solidFill>
          </a:endParaRPr>
        </a:p>
      </xdr:txBody>
    </xdr:sp>
    <xdr:clientData/>
  </xdr:twoCellAnchor>
  <xdr:twoCellAnchor>
    <xdr:from>
      <xdr:col>4</xdr:col>
      <xdr:colOff>118479</xdr:colOff>
      <xdr:row>15</xdr:row>
      <xdr:rowOff>223049</xdr:rowOff>
    </xdr:from>
    <xdr:to>
      <xdr:col>15</xdr:col>
      <xdr:colOff>1294381</xdr:colOff>
      <xdr:row>30</xdr:row>
      <xdr:rowOff>182669</xdr:rowOff>
    </xdr:to>
    <xdr:sp macro="" textlink="">
      <xdr:nvSpPr>
        <xdr:cNvPr id="15" name="TextBox 14">
          <a:extLst>
            <a:ext uri="{FF2B5EF4-FFF2-40B4-BE49-F238E27FC236}">
              <a16:creationId xmlns:a16="http://schemas.microsoft.com/office/drawing/2014/main" id="{2ED9739A-A07C-4C9D-90FD-AC0DD6814F47}"/>
            </a:ext>
          </a:extLst>
        </xdr:cNvPr>
        <xdr:cNvSpPr txBox="1"/>
      </xdr:nvSpPr>
      <xdr:spPr>
        <a:xfrm>
          <a:off x="2576544" y="3142001"/>
          <a:ext cx="7863885" cy="294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en-US" sz="1600" b="1">
              <a:solidFill>
                <a:schemeClr val="accent3">
                  <a:lumMod val="25000"/>
                </a:schemeClr>
              </a:solidFill>
              <a:effectLst/>
              <a:latin typeface="+mn-lt"/>
              <a:ea typeface="+mn-ea"/>
              <a:cs typeface="+mn-cs"/>
            </a:rPr>
            <a:t>NAVIGACIJA</a:t>
          </a:r>
          <a:endParaRPr lang="lt-LT" sz="1600">
            <a:solidFill>
              <a:schemeClr val="accent3">
                <a:lumMod val="25000"/>
              </a:schemeClr>
            </a:solidFill>
            <a:effectLst/>
            <a:latin typeface="+mn-lt"/>
            <a:ea typeface="+mn-ea"/>
            <a:cs typeface="+mn-cs"/>
          </a:endParaRPr>
        </a:p>
        <a:p>
          <a:pPr>
            <a:lnSpc>
              <a:spcPct val="150000"/>
            </a:lnSpc>
          </a:pPr>
          <a:r>
            <a:rPr lang="lt-LT" sz="1400" b="1">
              <a:solidFill>
                <a:schemeClr val="accent3">
                  <a:lumMod val="25000"/>
                </a:schemeClr>
              </a:solidFill>
              <a:effectLst/>
              <a:latin typeface="+mn-lt"/>
              <a:ea typeface="+mn-ea"/>
              <a:cs typeface="+mn-cs"/>
            </a:rPr>
            <a:t>Pradžia</a:t>
          </a:r>
          <a:r>
            <a:rPr lang="lt-LT" sz="1400">
              <a:solidFill>
                <a:schemeClr val="accent3">
                  <a:lumMod val="25000"/>
                </a:schemeClr>
              </a:solidFill>
              <a:effectLst/>
              <a:latin typeface="+mn-lt"/>
              <a:ea typeface="+mn-ea"/>
              <a:cs typeface="+mn-cs"/>
            </a:rPr>
            <a:t>: įvadinis skyrius, supažindinantis su skaičiuoklės tikslais, struktūra, terminologija, kontaktine informacija. </a:t>
          </a:r>
        </a:p>
        <a:p>
          <a:pPr>
            <a:lnSpc>
              <a:spcPct val="150000"/>
            </a:lnSpc>
          </a:pPr>
          <a:r>
            <a:rPr lang="lt-LT" sz="1400" b="1">
              <a:solidFill>
                <a:schemeClr val="accent3">
                  <a:lumMod val="25000"/>
                </a:schemeClr>
              </a:solidFill>
              <a:effectLst/>
              <a:latin typeface="+mn-lt"/>
              <a:ea typeface="+mn-ea"/>
              <a:cs typeface="+mn-cs"/>
            </a:rPr>
            <a:t>Naudojimo Instrukcija</a:t>
          </a:r>
          <a:r>
            <a:rPr lang="lt-LT" sz="1400">
              <a:solidFill>
                <a:schemeClr val="accent3">
                  <a:lumMod val="25000"/>
                </a:schemeClr>
              </a:solidFill>
              <a:effectLst/>
              <a:latin typeface="+mn-lt"/>
              <a:ea typeface="+mn-ea"/>
              <a:cs typeface="+mn-cs"/>
            </a:rPr>
            <a:t>: pateikiama informacija, kaip efektyviai naudoti skaičiuoklę – atlikti duomenų įvestis, gauti ir interpretuoti rezultatus. </a:t>
          </a:r>
        </a:p>
        <a:p>
          <a:pPr>
            <a:lnSpc>
              <a:spcPct val="150000"/>
            </a:lnSpc>
          </a:pPr>
          <a:r>
            <a:rPr lang="lt-LT" sz="1400" b="1">
              <a:solidFill>
                <a:schemeClr val="accent3">
                  <a:lumMod val="25000"/>
                </a:schemeClr>
              </a:solidFill>
              <a:effectLst/>
              <a:latin typeface="+mn-lt"/>
              <a:ea typeface="+mn-ea"/>
              <a:cs typeface="+mn-cs"/>
            </a:rPr>
            <a:t>Skaičiuoklė</a:t>
          </a:r>
          <a:r>
            <a:rPr lang="lt-LT" sz="1400">
              <a:solidFill>
                <a:schemeClr val="accent3">
                  <a:lumMod val="25000"/>
                </a:schemeClr>
              </a:solidFill>
              <a:effectLst/>
              <a:latin typeface="+mn-lt"/>
              <a:ea typeface="+mn-ea"/>
              <a:cs typeface="+mn-cs"/>
            </a:rPr>
            <a:t>: pateikiama interaktyvi skaičiavimo platforma, leidžianti atlikti kiekybinį </a:t>
          </a:r>
          <a:r>
            <a:rPr lang="en-US" sz="1400">
              <a:solidFill>
                <a:schemeClr val="accent3">
                  <a:lumMod val="25000"/>
                </a:schemeClr>
              </a:solidFill>
              <a:effectLst/>
              <a:latin typeface="+mn-lt"/>
              <a:ea typeface="+mn-ea"/>
              <a:cs typeface="+mn-cs"/>
            </a:rPr>
            <a:t>P</a:t>
          </a:r>
          <a:r>
            <a:rPr lang="lt-LT" sz="1400">
              <a:solidFill>
                <a:schemeClr val="accent3">
                  <a:lumMod val="25000"/>
                </a:schemeClr>
              </a:solidFill>
              <a:effectLst/>
              <a:latin typeface="+mn-lt"/>
              <a:ea typeface="+mn-ea"/>
              <a:cs typeface="+mn-cs"/>
            </a:rPr>
            <a:t>oveikio vertinimą.</a:t>
          </a:r>
        </a:p>
        <a:p>
          <a:pPr>
            <a:lnSpc>
              <a:spcPct val="150000"/>
            </a:lnSpc>
          </a:pPr>
          <a:r>
            <a:rPr lang="lt-LT" sz="1400" b="1">
              <a:solidFill>
                <a:schemeClr val="accent3">
                  <a:lumMod val="25000"/>
                </a:schemeClr>
              </a:solidFill>
              <a:effectLst/>
              <a:latin typeface="+mn-lt"/>
              <a:ea typeface="+mn-ea"/>
              <a:cs typeface="+mn-cs"/>
            </a:rPr>
            <a:t>Atnaujinimas</a:t>
          </a:r>
          <a:r>
            <a:rPr lang="lt-LT" sz="1400">
              <a:solidFill>
                <a:schemeClr val="accent3">
                  <a:lumMod val="25000"/>
                </a:schemeClr>
              </a:solidFill>
              <a:effectLst/>
              <a:latin typeface="+mn-lt"/>
              <a:ea typeface="+mn-ea"/>
              <a:cs typeface="+mn-cs"/>
            </a:rPr>
            <a:t>: pateikiama visa istorija apie skaičiuoklės atnaujinimus. Skaičiuoklė nuolat tobulinama. </a:t>
          </a:r>
        </a:p>
        <a:p>
          <a:endParaRPr lang="lt-LT" sz="1400">
            <a:solidFill>
              <a:schemeClr val="accent3">
                <a:lumMod val="25000"/>
              </a:schemeClr>
            </a:solidFill>
          </a:endParaRPr>
        </a:p>
      </xdr:txBody>
    </xdr:sp>
    <xdr:clientData/>
  </xdr:twoCellAnchor>
  <xdr:twoCellAnchor>
    <xdr:from>
      <xdr:col>4</xdr:col>
      <xdr:colOff>124393</xdr:colOff>
      <xdr:row>31</xdr:row>
      <xdr:rowOff>9580</xdr:rowOff>
    </xdr:from>
    <xdr:to>
      <xdr:col>15</xdr:col>
      <xdr:colOff>1415751</xdr:colOff>
      <xdr:row>39</xdr:row>
      <xdr:rowOff>85614</xdr:rowOff>
    </xdr:to>
    <xdr:sp macro="" textlink="">
      <xdr:nvSpPr>
        <xdr:cNvPr id="16" name="TextBox 15">
          <a:extLst>
            <a:ext uri="{FF2B5EF4-FFF2-40B4-BE49-F238E27FC236}">
              <a16:creationId xmlns:a16="http://schemas.microsoft.com/office/drawing/2014/main" id="{AD6BC164-10EC-46B2-AC2C-FFF02DDA907C}"/>
            </a:ext>
          </a:extLst>
        </xdr:cNvPr>
        <xdr:cNvSpPr txBox="1"/>
      </xdr:nvSpPr>
      <xdr:spPr>
        <a:xfrm>
          <a:off x="2582458" y="6093290"/>
          <a:ext cx="7979341" cy="1550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Aft>
              <a:spcPts val="800"/>
            </a:spcAft>
          </a:pPr>
          <a:r>
            <a:rPr lang="lt-LT" sz="1600" b="1">
              <a:solidFill>
                <a:schemeClr val="accent3">
                  <a:lumMod val="25000"/>
                </a:schemeClr>
              </a:solidFill>
              <a:effectLst/>
              <a:latin typeface="+mn-lt"/>
              <a:ea typeface="+mn-ea"/>
              <a:cs typeface="+mn-cs"/>
            </a:rPr>
            <a:t>PAGALBA IR ATSILIEPIMAI</a:t>
          </a:r>
          <a:endParaRPr lang="lt-LT" sz="1600">
            <a:solidFill>
              <a:schemeClr val="accent3">
                <a:lumMod val="25000"/>
              </a:schemeClr>
            </a:solidFill>
            <a:effectLst/>
            <a:latin typeface="+mn-lt"/>
            <a:ea typeface="+mn-ea"/>
            <a:cs typeface="+mn-cs"/>
          </a:endParaRPr>
        </a:p>
        <a:p>
          <a:pPr>
            <a:lnSpc>
              <a:spcPct val="150000"/>
            </a:lnSpc>
          </a:pPr>
          <a:r>
            <a:rPr lang="lt-LT" sz="1400">
              <a:solidFill>
                <a:schemeClr val="accent3">
                  <a:lumMod val="25000"/>
                </a:schemeClr>
              </a:solidFill>
              <a:effectLst/>
              <a:latin typeface="+mn-lt"/>
              <a:ea typeface="+mn-ea"/>
              <a:cs typeface="+mn-cs"/>
            </a:rPr>
            <a:t>Iškilus klausimams dėl skaičiuoklės naudojimo</a:t>
          </a:r>
          <a:r>
            <a:rPr lang="lt-LT" sz="1400" baseline="0">
              <a:solidFill>
                <a:schemeClr val="accent3">
                  <a:lumMod val="25000"/>
                </a:schemeClr>
              </a:solidFill>
              <a:effectLst/>
              <a:latin typeface="+mn-lt"/>
              <a:ea typeface="+mn-ea"/>
              <a:cs typeface="+mn-cs"/>
            </a:rPr>
            <a:t> </a:t>
          </a:r>
          <a:r>
            <a:rPr lang="lt-LT" sz="1400">
              <a:solidFill>
                <a:schemeClr val="accent3">
                  <a:lumMod val="25000"/>
                </a:schemeClr>
              </a:solidFill>
              <a:effectLst/>
              <a:latin typeface="+mn-lt"/>
              <a:ea typeface="+mn-ea"/>
              <a:cs typeface="+mn-cs"/>
            </a:rPr>
            <a:t>kviečiame kreiptis meniu juostoje nurodytais kontaktais.</a:t>
          </a:r>
        </a:p>
        <a:p>
          <a:endParaRPr lang="lt-LT" sz="1400">
            <a:solidFill>
              <a:schemeClr val="accent3">
                <a:lumMod val="25000"/>
              </a:schemeClr>
            </a:solidFill>
          </a:endParaRPr>
        </a:p>
      </xdr:txBody>
    </xdr:sp>
    <xdr:clientData/>
  </xdr:twoCellAnchor>
  <xdr:twoCellAnchor>
    <xdr:from>
      <xdr:col>16</xdr:col>
      <xdr:colOff>147204</xdr:colOff>
      <xdr:row>6</xdr:row>
      <xdr:rowOff>138546</xdr:rowOff>
    </xdr:from>
    <xdr:to>
      <xdr:col>32</xdr:col>
      <xdr:colOff>425740</xdr:colOff>
      <xdr:row>55</xdr:row>
      <xdr:rowOff>47625</xdr:rowOff>
    </xdr:to>
    <xdr:sp macro="" textlink="">
      <xdr:nvSpPr>
        <xdr:cNvPr id="18" name="Stačiakampis: suapvalinti kampai 17">
          <a:extLst>
            <a:ext uri="{FF2B5EF4-FFF2-40B4-BE49-F238E27FC236}">
              <a16:creationId xmlns:a16="http://schemas.microsoft.com/office/drawing/2014/main" id="{C335A794-4A82-477B-A8E1-66A2D13CDDB1}"/>
            </a:ext>
          </a:extLst>
        </xdr:cNvPr>
        <xdr:cNvSpPr/>
      </xdr:nvSpPr>
      <xdr:spPr>
        <a:xfrm rot="5400000">
          <a:off x="10737995" y="1152380"/>
          <a:ext cx="9576954" cy="9930536"/>
        </a:xfrm>
        <a:prstGeom prst="roundRect">
          <a:avLst>
            <a:gd name="adj" fmla="val 0"/>
          </a:avLst>
        </a:prstGeom>
        <a:solidFill>
          <a:sysClr val="window" lastClr="FFFFFF"/>
        </a:solidFill>
        <a:ln>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16</xdr:col>
      <xdr:colOff>289670</xdr:colOff>
      <xdr:row>7</xdr:row>
      <xdr:rowOff>53588</xdr:rowOff>
    </xdr:from>
    <xdr:to>
      <xdr:col>32</xdr:col>
      <xdr:colOff>331931</xdr:colOff>
      <xdr:row>8</xdr:row>
      <xdr:rowOff>174625</xdr:rowOff>
    </xdr:to>
    <xdr:sp macro="" textlink="">
      <xdr:nvSpPr>
        <xdr:cNvPr id="17" name="TextBox 25">
          <a:extLst>
            <a:ext uri="{FF2B5EF4-FFF2-40B4-BE49-F238E27FC236}">
              <a16:creationId xmlns:a16="http://schemas.microsoft.com/office/drawing/2014/main" id="{9291991D-7AD1-43E7-B15B-0462733CBAD2}"/>
            </a:ext>
          </a:extLst>
        </xdr:cNvPr>
        <xdr:cNvSpPr txBox="1"/>
      </xdr:nvSpPr>
      <xdr:spPr>
        <a:xfrm>
          <a:off x="10830670" y="1392861"/>
          <a:ext cx="9832806" cy="305764"/>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1">
              <a:ln>
                <a:noFill/>
              </a:ln>
              <a:solidFill>
                <a:schemeClr val="accent3">
                  <a:lumMod val="25000"/>
                </a:schemeClr>
              </a:solidFill>
              <a:effectLst/>
            </a:rPr>
            <a:t>NAUDOJAM</a:t>
          </a:r>
          <a:r>
            <a:rPr lang="lt-LT" sz="1600" b="1">
              <a:ln>
                <a:noFill/>
              </a:ln>
              <a:solidFill>
                <a:schemeClr val="accent3">
                  <a:lumMod val="25000"/>
                </a:schemeClr>
              </a:solidFill>
              <a:effectLst/>
            </a:rPr>
            <a:t>I</a:t>
          </a:r>
          <a:r>
            <a:rPr lang="lt-LT" sz="1600" b="1" baseline="0">
              <a:ln>
                <a:noFill/>
              </a:ln>
              <a:solidFill>
                <a:schemeClr val="accent3">
                  <a:lumMod val="25000"/>
                </a:schemeClr>
              </a:solidFill>
              <a:effectLst/>
            </a:rPr>
            <a:t> TERMINAI</a:t>
          </a:r>
          <a:endParaRPr lang="lt-LT" sz="1600" b="1">
            <a:ln>
              <a:noFill/>
            </a:ln>
            <a:solidFill>
              <a:schemeClr val="accent3">
                <a:lumMod val="25000"/>
              </a:schemeClr>
            </a:solidFill>
            <a:effectLst/>
          </a:endParaRPr>
        </a:p>
      </xdr:txBody>
    </xdr:sp>
    <xdr:clientData/>
  </xdr:twoCellAnchor>
  <xdr:twoCellAnchor>
    <xdr:from>
      <xdr:col>16</xdr:col>
      <xdr:colOff>184354</xdr:colOff>
      <xdr:row>9</xdr:row>
      <xdr:rowOff>49065</xdr:rowOff>
    </xdr:from>
    <xdr:to>
      <xdr:col>32</xdr:col>
      <xdr:colOff>331932</xdr:colOff>
      <xdr:row>54</xdr:row>
      <xdr:rowOff>168992</xdr:rowOff>
    </xdr:to>
    <xdr:sp macro="" textlink="">
      <xdr:nvSpPr>
        <xdr:cNvPr id="25" name="TextBox 26">
          <a:extLst>
            <a:ext uri="{FF2B5EF4-FFF2-40B4-BE49-F238E27FC236}">
              <a16:creationId xmlns:a16="http://schemas.microsoft.com/office/drawing/2014/main" id="{9829F272-0083-4FB0-9194-8E345BBF5B88}"/>
            </a:ext>
          </a:extLst>
        </xdr:cNvPr>
        <xdr:cNvSpPr txBox="1"/>
      </xdr:nvSpPr>
      <xdr:spPr>
        <a:xfrm>
          <a:off x="10247056" y="1831162"/>
          <a:ext cx="9488223" cy="879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b="1" i="0">
              <a:solidFill>
                <a:schemeClr val="accent3">
                  <a:lumMod val="25000"/>
                </a:schemeClr>
              </a:solidFill>
              <a:effectLst/>
              <a:latin typeface="+mn-lt"/>
              <a:ea typeface="+mn-ea"/>
              <a:cs typeface="+mn-cs"/>
            </a:rPr>
            <a:t>Anglies dioksido ekvivalentas (CO</a:t>
          </a:r>
          <a:r>
            <a:rPr lang="lt-LT" sz="1400" b="1" i="0" baseline="-25000">
              <a:solidFill>
                <a:schemeClr val="accent3">
                  <a:lumMod val="25000"/>
                </a:schemeClr>
              </a:solidFill>
              <a:effectLst/>
              <a:latin typeface="+mn-lt"/>
              <a:ea typeface="+mn-ea"/>
              <a:cs typeface="+mn-cs"/>
            </a:rPr>
            <a:t>2</a:t>
          </a:r>
          <a:r>
            <a:rPr lang="lt-LT" sz="1400" b="1" i="0">
              <a:solidFill>
                <a:schemeClr val="accent3">
                  <a:lumMod val="25000"/>
                </a:schemeClr>
              </a:solidFill>
              <a:effectLst/>
              <a:latin typeface="+mn-lt"/>
              <a:ea typeface="+mn-ea"/>
              <a:cs typeface="+mn-cs"/>
            </a:rPr>
            <a:t> ekv.)</a:t>
          </a:r>
          <a:r>
            <a:rPr lang="lt-LT" sz="1400" i="0">
              <a:solidFill>
                <a:schemeClr val="accent3">
                  <a:lumMod val="25000"/>
                </a:schemeClr>
              </a:solidFill>
              <a:effectLst/>
              <a:latin typeface="+mn-lt"/>
              <a:ea typeface="+mn-ea"/>
              <a:cs typeface="+mn-cs"/>
            </a:rPr>
            <a:t> – metano (CH</a:t>
          </a:r>
          <a:r>
            <a:rPr lang="lt-LT" sz="1400" i="0" baseline="-25000">
              <a:solidFill>
                <a:schemeClr val="accent3">
                  <a:lumMod val="25000"/>
                </a:schemeClr>
              </a:solidFill>
              <a:effectLst/>
              <a:latin typeface="+mn-lt"/>
              <a:ea typeface="+mn-ea"/>
              <a:cs typeface="+mn-cs"/>
            </a:rPr>
            <a:t>4</a:t>
          </a:r>
          <a:r>
            <a:rPr lang="lt-LT" sz="1400" i="0">
              <a:solidFill>
                <a:schemeClr val="accent3">
                  <a:lumMod val="25000"/>
                </a:schemeClr>
              </a:solidFill>
              <a:effectLst/>
              <a:latin typeface="+mn-lt"/>
              <a:ea typeface="+mn-ea"/>
              <a:cs typeface="+mn-cs"/>
            </a:rPr>
            <a:t>), azoto suboksido (N</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O), hidrofluorangliavandenilių (HFC), perfluorangliavandenilių (PFC), sieros heksafluorido (SF</a:t>
          </a:r>
          <a:r>
            <a:rPr lang="lt-LT" sz="1400" i="0" baseline="-25000">
              <a:solidFill>
                <a:schemeClr val="accent3">
                  <a:lumMod val="25000"/>
                </a:schemeClr>
              </a:solidFill>
              <a:effectLst/>
              <a:latin typeface="+mn-lt"/>
              <a:ea typeface="+mn-ea"/>
              <a:cs typeface="+mn-cs"/>
            </a:rPr>
            <a:t>6</a:t>
          </a:r>
          <a:r>
            <a:rPr lang="lt-LT" sz="1400" i="0">
              <a:solidFill>
                <a:schemeClr val="accent3">
                  <a:lumMod val="25000"/>
                </a:schemeClr>
              </a:solidFill>
              <a:effectLst/>
              <a:latin typeface="+mn-lt"/>
              <a:ea typeface="+mn-ea"/>
              <a:cs typeface="+mn-cs"/>
            </a:rPr>
            <a:t>) dujų kiekis, kuris daro tokį patį poveikį klimato kaitai kaip viena tona anglies dioksido</a:t>
          </a:r>
          <a:r>
            <a:rPr lang="en-US" sz="1400" i="0">
              <a:solidFill>
                <a:schemeClr val="accent3">
                  <a:lumMod val="25000"/>
                </a:schemeClr>
              </a:solidFill>
              <a:effectLst/>
              <a:latin typeface="+mn-lt"/>
              <a:ea typeface="+mn-ea"/>
              <a:cs typeface="+mn-cs"/>
            </a:rPr>
            <a:t>.</a:t>
          </a:r>
          <a:r>
            <a:rPr lang="lt-LT" sz="1400" i="0">
              <a:solidFill>
                <a:schemeClr val="accent3">
                  <a:lumMod val="25000"/>
                </a:schemeClr>
              </a:solidFill>
              <a:effectLst/>
              <a:latin typeface="+mn-lt"/>
              <a:ea typeface="+mn-ea"/>
              <a:cs typeface="+mn-cs"/>
            </a:rPr>
            <a:t> </a:t>
          </a:r>
          <a:endParaRPr lang="en-US" sz="1400" i="0">
            <a:solidFill>
              <a:schemeClr val="accent3">
                <a:lumMod val="25000"/>
              </a:schemeClr>
            </a:solidFill>
            <a:effectLst/>
            <a:latin typeface="+mn-lt"/>
            <a:ea typeface="+mn-ea"/>
            <a:cs typeface="+mn-cs"/>
          </a:endParaRPr>
        </a:p>
        <a:p>
          <a:pPr marL="0" marR="0" lvl="0" indent="0" defTabSz="914400" rtl="0" eaLnBrk="1" fontAlgn="auto" latinLnBrk="0" hangingPunct="1">
            <a:lnSpc>
              <a:spcPct val="150000"/>
            </a:lnSpc>
            <a:spcBef>
              <a:spcPts val="0"/>
            </a:spcBef>
            <a:spcAft>
              <a:spcPts val="0"/>
            </a:spcAft>
            <a:buClrTx/>
            <a:buSzTx/>
            <a:buFontTx/>
            <a:buNone/>
            <a:tabLst/>
            <a:defRPr/>
          </a:pPr>
          <a:r>
            <a:rPr lang="lt-LT" sz="1400" b="1" i="0">
              <a:solidFill>
                <a:schemeClr val="accent3">
                  <a:lumMod val="25000"/>
                </a:schemeClr>
              </a:solidFill>
              <a:effectLst/>
              <a:latin typeface="+mn-lt"/>
              <a:ea typeface="+mn-ea"/>
              <a:cs typeface="+mn-cs"/>
            </a:rPr>
            <a:t>Atliekų tvarkymas</a:t>
          </a:r>
          <a:r>
            <a:rPr lang="lt-LT" sz="1400" b="0" i="0">
              <a:solidFill>
                <a:schemeClr val="accent3">
                  <a:lumMod val="25000"/>
                </a:schemeClr>
              </a:solidFill>
              <a:effectLst/>
              <a:latin typeface="+mn-lt"/>
              <a:ea typeface="+mn-ea"/>
              <a:cs typeface="+mn-cs"/>
            </a:rPr>
            <a:t> – atliekų prevencijos, apskaitos, deklaravimo, surinkimo, rūšiavimo, ženklinimo, gabenimo, saugojimo, naudojimo bei šalinimo veikla. </a:t>
          </a:r>
          <a:endParaRPr lang="lt-LT" sz="1400" i="0">
            <a:solidFill>
              <a:schemeClr val="accent3">
                <a:lumMod val="25000"/>
              </a:schemeClr>
            </a:solidFill>
            <a:effectLst/>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baseline="0">
              <a:solidFill>
                <a:schemeClr val="accent3">
                  <a:lumMod val="25000"/>
                </a:schemeClr>
              </a:solidFill>
              <a:effectLst/>
              <a:latin typeface="+mn-lt"/>
              <a:ea typeface="+mn-ea"/>
              <a:cs typeface="+mn-cs"/>
            </a:rPr>
            <a:t>Bazinis ŠESD kiekis </a:t>
          </a:r>
          <a:r>
            <a:rPr lang="lt-LT" sz="1400" b="0" i="0" baseline="0">
              <a:solidFill>
                <a:schemeClr val="accent3">
                  <a:lumMod val="25000"/>
                </a:schemeClr>
              </a:solidFill>
              <a:effectLst/>
              <a:latin typeface="+mn-lt"/>
              <a:ea typeface="+mn-ea"/>
              <a:cs typeface="+mn-cs"/>
            </a:rPr>
            <a:t>– išmetamų ŠESD kiekis, kuris susidarytų neįgyvendinus teisėkūros iniciatyvos. </a:t>
          </a:r>
          <a:endParaRPr lang="en-US" sz="1400" b="0" i="0" baseline="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Emisijos faktorius</a:t>
          </a:r>
          <a:r>
            <a:rPr lang="lt-LT" sz="1400" i="0">
              <a:solidFill>
                <a:schemeClr val="accent3">
                  <a:lumMod val="25000"/>
                </a:schemeClr>
              </a:solidFill>
              <a:effectLst/>
              <a:latin typeface="+mn-lt"/>
              <a:ea typeface="+mn-ea"/>
              <a:cs typeface="+mn-cs"/>
            </a:rPr>
            <a:t> – tai koeficientas, naudojamas apskaičiuoti specifinį ŠESD kiekį iš tam tikros veiklos ar šaltinio, remiantis veiklos mastu ar naudojamų medžiagų kiekiu. </a:t>
          </a: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Kaupiamasis ŠESD kiekio pokytis</a:t>
          </a:r>
          <a:r>
            <a:rPr lang="lt-LT" sz="1400" i="0">
              <a:solidFill>
                <a:schemeClr val="accent3">
                  <a:lumMod val="25000"/>
                </a:schemeClr>
              </a:solidFill>
              <a:effectLst/>
              <a:latin typeface="+mn-lt"/>
              <a:ea typeface="+mn-ea"/>
              <a:cs typeface="+mn-cs"/>
            </a:rPr>
            <a:t> - </a:t>
          </a:r>
          <a:r>
            <a:rPr lang="en-US" sz="1400" i="0">
              <a:solidFill>
                <a:schemeClr val="accent3">
                  <a:lumMod val="25000"/>
                </a:schemeClr>
              </a:solidFill>
              <a:effectLst/>
              <a:latin typeface="+mn-lt"/>
              <a:ea typeface="+mn-ea"/>
              <a:cs typeface="+mn-cs"/>
            </a:rPr>
            <a:t> </a:t>
          </a:r>
          <a:r>
            <a:rPr lang="lt-LT" sz="1400" i="0">
              <a:solidFill>
                <a:schemeClr val="accent3">
                  <a:lumMod val="25000"/>
                </a:schemeClr>
              </a:solidFill>
              <a:effectLst/>
              <a:latin typeface="+mn-lt"/>
              <a:ea typeface="+mn-ea"/>
              <a:cs typeface="+mn-cs"/>
            </a:rPr>
            <a:t>rodiklis, kuris atspindi bendrą ŠESD kiekio pokyčių efektą kiekvienais metais, įtraukiant ne tik einamųjų metų pokyčius, bet ir ankstesnių metų pokyčius, todėl galutinis poveikis yra visų šių pokyčių sumos rezultatas</a:t>
          </a:r>
          <a:r>
            <a:rPr lang="en-US" sz="1400" i="0">
              <a:solidFill>
                <a:schemeClr val="accent3">
                  <a:lumMod val="25000"/>
                </a:schemeClr>
              </a:solidFill>
              <a:effectLst/>
              <a:latin typeface="+mn-lt"/>
              <a:ea typeface="+mn-ea"/>
              <a:cs typeface="+mn-cs"/>
            </a:rPr>
            <a:t>.</a:t>
          </a:r>
        </a:p>
        <a:p>
          <a:pPr marL="0" marR="0" lvl="0" indent="0" defTabSz="914400" rtl="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Kompostavimas</a:t>
          </a:r>
          <a:r>
            <a:rPr lang="lt-LT" sz="1400" b="0" i="0">
              <a:solidFill>
                <a:schemeClr val="accent3">
                  <a:lumMod val="25000"/>
                </a:schemeClr>
              </a:solidFill>
              <a:effectLst/>
              <a:latin typeface="+mn-lt"/>
              <a:ea typeface="+mn-ea"/>
              <a:cs typeface="+mn-cs"/>
            </a:rPr>
            <a:t> – mikrobiologinis biocheminis fizikinis procesas, kurio metu dėl kompleksinio biologinių, biocheminių ir fizinių procesų, t. y. mikroorganizmų, dirvožemio organizmų ir jų išskiriamų fermentų poveikio kotroliuojamose aerobinėse sąlygose yra biologiškai skaidžios atliekos ir, išsiskiriant anglies dvideginiui, vandeniui ir šilumai, susidaro humusu praturtintas organinis produktas – kompostas. </a:t>
          </a:r>
          <a:endParaRPr lang="en-US" sz="1400" i="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Metai  </a:t>
          </a:r>
          <a:r>
            <a:rPr lang="lt-LT" sz="1400" i="0">
              <a:solidFill>
                <a:schemeClr val="accent3">
                  <a:lumMod val="25000"/>
                </a:schemeClr>
              </a:solidFill>
              <a:effectLst/>
              <a:latin typeface="+mn-lt"/>
              <a:ea typeface="+mn-ea"/>
              <a:cs typeface="+mn-cs"/>
            </a:rPr>
            <a:t>– laikas, kuriam pateikiamos ŠESD </a:t>
          </a:r>
          <a:r>
            <a:rPr lang="en-US" sz="1400" i="0">
              <a:solidFill>
                <a:schemeClr val="accent3">
                  <a:lumMod val="25000"/>
                </a:schemeClr>
              </a:solidFill>
              <a:effectLst/>
              <a:latin typeface="+mn-lt"/>
              <a:ea typeface="+mn-ea"/>
              <a:cs typeface="+mn-cs"/>
            </a:rPr>
            <a:t>kiekio</a:t>
          </a:r>
          <a:r>
            <a:rPr lang="lt-LT" sz="1400" i="0">
              <a:solidFill>
                <a:schemeClr val="accent3">
                  <a:lumMod val="25000"/>
                </a:schemeClr>
              </a:solidFill>
              <a:effectLst/>
              <a:latin typeface="+mn-lt"/>
              <a:ea typeface="+mn-ea"/>
              <a:cs typeface="+mn-cs"/>
            </a:rPr>
            <a:t> pokyčio, dėl numatomo teisinio reguliavimo poveikio prognozės. </a:t>
          </a:r>
          <a:endParaRPr lang="en-US" sz="1400" i="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Poveikio vertinimas</a:t>
          </a:r>
          <a:r>
            <a:rPr lang="lt-LT" sz="1400" i="0">
              <a:solidFill>
                <a:schemeClr val="accent3">
                  <a:lumMod val="25000"/>
                </a:schemeClr>
              </a:solidFill>
              <a:effectLst/>
              <a:latin typeface="+mn-lt"/>
              <a:ea typeface="+mn-ea"/>
              <a:cs typeface="+mn-cs"/>
            </a:rPr>
            <a:t> – teisėkūros iniciatyvų poveikio ŠESD išmetimų sumažinimui vertinimas. </a:t>
          </a:r>
          <a:endParaRPr lang="lt-LT" sz="1400" b="1" i="0">
            <a:solidFill>
              <a:schemeClr val="accent3">
                <a:lumMod val="25000"/>
              </a:schemeClr>
            </a:solidFill>
            <a:effectLst/>
            <a:latin typeface="+mn-lt"/>
            <a:ea typeface="+mn-ea"/>
            <a:cs typeface="+mn-cs"/>
          </a:endParaRPr>
        </a:p>
        <a:p>
          <a:pPr eaLnBrk="1" fontAlgn="auto" latinLnBrk="0" hangingPunct="1">
            <a:lnSpc>
              <a:spcPct val="150000"/>
            </a:lnSpc>
          </a:pPr>
          <a:r>
            <a:rPr lang="lt-LT" sz="1400" i="0">
              <a:solidFill>
                <a:schemeClr val="accent3">
                  <a:lumMod val="25000"/>
                </a:schemeClr>
              </a:solidFill>
              <a:effectLst/>
              <a:latin typeface="+mn-lt"/>
              <a:ea typeface="+mn-ea"/>
              <a:cs typeface="+mn-cs"/>
            </a:rPr>
            <a:t>Projektinis biologiškai skaidžių atliekų kiekis - biologiškai</a:t>
          </a:r>
          <a:r>
            <a:rPr lang="lt-LT" sz="1400" i="0" baseline="0">
              <a:solidFill>
                <a:schemeClr val="accent3">
                  <a:lumMod val="25000"/>
                </a:schemeClr>
              </a:solidFill>
              <a:effectLst/>
              <a:latin typeface="+mn-lt"/>
              <a:ea typeface="+mn-ea"/>
              <a:cs typeface="+mn-cs"/>
            </a:rPr>
            <a:t> skaidžių komunalinių atliekų kiekis </a:t>
          </a:r>
          <a:r>
            <a:rPr lang="lt-LT" sz="1400" i="0">
              <a:solidFill>
                <a:schemeClr val="accent3">
                  <a:lumMod val="25000"/>
                </a:schemeClr>
              </a:solidFill>
              <a:effectLst/>
              <a:latin typeface="+mn-lt"/>
              <a:ea typeface="+mn-ea"/>
              <a:cs typeface="+mn-cs"/>
            </a:rPr>
            <a:t>prieš numatomą veiklos rodiklio reguliavimą.</a:t>
          </a:r>
          <a:endParaRPr lang="lt-LT" sz="1400" i="0">
            <a:solidFill>
              <a:schemeClr val="accent3">
                <a:lumMod val="25000"/>
              </a:schemeClr>
            </a:solidFill>
            <a:effectLst/>
          </a:endParaRPr>
        </a:p>
        <a:p>
          <a:pPr>
            <a:lnSpc>
              <a:spcPct val="150000"/>
            </a:lnSpc>
            <a:spcAft>
              <a:spcPts val="400"/>
            </a:spcAft>
          </a:pPr>
          <a:r>
            <a:rPr lang="lt-LT" sz="1400" b="1" i="0" baseline="0">
              <a:solidFill>
                <a:schemeClr val="accent3">
                  <a:lumMod val="25000"/>
                </a:schemeClr>
              </a:solidFill>
              <a:effectLst/>
              <a:latin typeface="+mn-lt"/>
              <a:ea typeface="+mn-ea"/>
              <a:cs typeface="+mn-cs"/>
            </a:rPr>
            <a:t>Projektinis ŠESD kiekis </a:t>
          </a:r>
          <a:r>
            <a:rPr lang="lt-LT" sz="1400" b="0" i="0" baseline="0">
              <a:solidFill>
                <a:schemeClr val="accent3">
                  <a:lumMod val="25000"/>
                </a:schemeClr>
              </a:solidFill>
              <a:effectLst/>
              <a:latin typeface="+mn-lt"/>
              <a:ea typeface="+mn-ea"/>
              <a:cs typeface="+mn-cs"/>
            </a:rPr>
            <a:t>– išmetamų ŠESD kiekis, kuris susidarytų įgyvendinus teisėkūros iniciatyvą.</a:t>
          </a:r>
          <a:endParaRPr lang="en-US" sz="1400" b="0" i="0" baseline="0">
            <a:solidFill>
              <a:schemeClr val="accent3">
                <a:lumMod val="25000"/>
              </a:schemeClr>
            </a:solidFill>
            <a:effectLst/>
            <a:latin typeface="+mn-lt"/>
            <a:ea typeface="+mn-ea"/>
            <a:cs typeface="+mn-cs"/>
          </a:endParaRPr>
        </a:p>
        <a:p>
          <a:pPr marL="0" marR="0" lvl="0" indent="0" defTabSz="914400" eaLnBrk="1" fontAlgn="auto" latinLnBrk="0" hangingPunct="1">
            <a:lnSpc>
              <a:spcPct val="150000"/>
            </a:lnSpc>
            <a:spcBef>
              <a:spcPts val="0"/>
            </a:spcBef>
            <a:spcAft>
              <a:spcPts val="400"/>
            </a:spcAft>
            <a:buClrTx/>
            <a:buSzTx/>
            <a:buFontTx/>
            <a:buNone/>
            <a:tabLst/>
            <a:defRPr/>
          </a:pPr>
          <a:r>
            <a:rPr lang="lt-LT" sz="1400" b="1" i="0">
              <a:solidFill>
                <a:schemeClr val="accent3">
                  <a:lumMod val="25000"/>
                </a:schemeClr>
              </a:solidFill>
              <a:effectLst/>
              <a:latin typeface="+mn-lt"/>
              <a:ea typeface="+mn-ea"/>
              <a:cs typeface="+mn-cs"/>
            </a:rPr>
            <a:t>Suminis ŠESD kiekio pokytis</a:t>
          </a:r>
          <a:r>
            <a:rPr lang="lt-LT" sz="1400" i="0">
              <a:solidFill>
                <a:schemeClr val="accent3">
                  <a:lumMod val="25000"/>
                </a:schemeClr>
              </a:solidFill>
              <a:effectLst/>
              <a:latin typeface="+mn-lt"/>
              <a:ea typeface="+mn-ea"/>
              <a:cs typeface="+mn-cs"/>
            </a:rPr>
            <a:t>-  tai viso per analizuojamą laikotarpį sukaupto ŠESD kiekio sumažėjimo apimtis laikotarpio pabaigoje</a:t>
          </a:r>
          <a:r>
            <a:rPr lang="en-US" sz="1400" i="0">
              <a:solidFill>
                <a:schemeClr val="accent3">
                  <a:lumMod val="25000"/>
                </a:schemeClr>
              </a:solidFill>
              <a:effectLst/>
              <a:latin typeface="+mn-lt"/>
              <a:ea typeface="+mn-ea"/>
              <a:cs typeface="+mn-cs"/>
            </a:rPr>
            <a:t>.</a:t>
          </a:r>
          <a:endParaRPr lang="lt-LT" sz="1400" i="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Šiltnamio efektą sukeliančių duj</a:t>
          </a:r>
          <a:r>
            <a:rPr lang="en-US" sz="1400" b="1" i="0" baseline="0">
              <a:solidFill>
                <a:schemeClr val="accent3">
                  <a:lumMod val="25000"/>
                </a:schemeClr>
              </a:solidFill>
              <a:effectLst/>
              <a:latin typeface="+mn-lt"/>
              <a:ea typeface="+mn-ea"/>
              <a:cs typeface="+mn-cs"/>
            </a:rPr>
            <a:t>os</a:t>
          </a:r>
          <a:r>
            <a:rPr lang="lt-LT" sz="1400" b="1" i="0" baseline="0">
              <a:solidFill>
                <a:schemeClr val="accent3">
                  <a:lumMod val="25000"/>
                </a:schemeClr>
              </a:solidFill>
              <a:effectLst/>
              <a:latin typeface="+mn-lt"/>
              <a:ea typeface="+mn-ea"/>
              <a:cs typeface="+mn-cs"/>
            </a:rPr>
            <a:t> (ŠESD)  – </a:t>
          </a:r>
          <a:r>
            <a:rPr lang="lt-LT" sz="1400" i="0">
              <a:solidFill>
                <a:schemeClr val="accent3">
                  <a:lumMod val="25000"/>
                </a:schemeClr>
              </a:solidFill>
              <a:effectLst/>
              <a:latin typeface="+mn-lt"/>
              <a:ea typeface="+mn-ea"/>
              <a:cs typeface="+mn-cs"/>
            </a:rPr>
            <a:t> anglies dioksidas (CO</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 metanas (CH</a:t>
          </a:r>
          <a:r>
            <a:rPr lang="lt-LT" sz="1400" i="0" baseline="-25000">
              <a:solidFill>
                <a:schemeClr val="accent3">
                  <a:lumMod val="25000"/>
                </a:schemeClr>
              </a:solidFill>
              <a:effectLst/>
              <a:latin typeface="+mn-lt"/>
              <a:ea typeface="+mn-ea"/>
              <a:cs typeface="+mn-cs"/>
            </a:rPr>
            <a:t>4</a:t>
          </a:r>
          <a:r>
            <a:rPr lang="lt-LT" sz="1400" i="0">
              <a:solidFill>
                <a:schemeClr val="accent3">
                  <a:lumMod val="25000"/>
                </a:schemeClr>
              </a:solidFill>
              <a:effectLst/>
              <a:latin typeface="+mn-lt"/>
              <a:ea typeface="+mn-ea"/>
              <a:cs typeface="+mn-cs"/>
            </a:rPr>
            <a:t>), azoto suboksidas (N</a:t>
          </a:r>
          <a:r>
            <a:rPr lang="lt-LT" sz="1400" i="0" baseline="-25000">
              <a:solidFill>
                <a:schemeClr val="accent3">
                  <a:lumMod val="25000"/>
                </a:schemeClr>
              </a:solidFill>
              <a:effectLst/>
              <a:latin typeface="+mn-lt"/>
              <a:ea typeface="+mn-ea"/>
              <a:cs typeface="+mn-cs"/>
            </a:rPr>
            <a:t>2</a:t>
          </a:r>
          <a:r>
            <a:rPr lang="lt-LT" sz="1400" i="0">
              <a:solidFill>
                <a:schemeClr val="accent3">
                  <a:lumMod val="25000"/>
                </a:schemeClr>
              </a:solidFill>
              <a:effectLst/>
              <a:latin typeface="+mn-lt"/>
              <a:ea typeface="+mn-ea"/>
              <a:cs typeface="+mn-cs"/>
            </a:rPr>
            <a:t>O), hidrofluorangliavandeniliai (HFC), perfluorangliavandeniliai (PFC) ir sieros heksafluoridas (SF</a:t>
          </a:r>
          <a:r>
            <a:rPr lang="lt-LT" sz="1400" i="0" baseline="-25000">
              <a:solidFill>
                <a:schemeClr val="accent3">
                  <a:lumMod val="25000"/>
                </a:schemeClr>
              </a:solidFill>
              <a:effectLst/>
              <a:latin typeface="+mn-lt"/>
              <a:ea typeface="+mn-ea"/>
              <a:cs typeface="+mn-cs"/>
            </a:rPr>
            <a:t>6</a:t>
          </a:r>
          <a:r>
            <a:rPr lang="lt-LT" sz="1400" i="0">
              <a:solidFill>
                <a:schemeClr val="accent3">
                  <a:lumMod val="25000"/>
                </a:schemeClr>
              </a:solidFill>
              <a:effectLst/>
              <a:latin typeface="+mn-lt"/>
              <a:ea typeface="+mn-ea"/>
              <a:cs typeface="+mn-cs"/>
            </a:rPr>
            <a:t>). </a:t>
          </a:r>
          <a:r>
            <a:rPr lang="lt-LT" sz="1400" b="1" i="0" baseline="0">
              <a:solidFill>
                <a:schemeClr val="accent3">
                  <a:lumMod val="25000"/>
                </a:schemeClr>
              </a:solidFill>
              <a:effectLst/>
              <a:latin typeface="+mn-lt"/>
              <a:ea typeface="+mn-ea"/>
              <a:cs typeface="+mn-cs"/>
            </a:rPr>
            <a:t> </a:t>
          </a:r>
          <a:endParaRPr lang="en-US" sz="1400" b="1" i="0" baseline="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ŠESD kiekio pokytis </a:t>
          </a:r>
          <a:r>
            <a:rPr lang="lt-LT" sz="1400" b="0" i="0" baseline="0">
              <a:solidFill>
                <a:schemeClr val="accent3">
                  <a:lumMod val="25000"/>
                </a:schemeClr>
              </a:solidFill>
              <a:effectLst/>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skirtumas bazinio ŠESD kiekio ir projektinio ŠESD kiekio</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per vertinamą laikotarpį</a:t>
          </a:r>
          <a:r>
            <a:rPr lang="lt-LT" sz="1400" b="0" i="0" baseline="0">
              <a:solidFill>
                <a:schemeClr val="accent3">
                  <a:lumMod val="25000"/>
                </a:schemeClr>
              </a:solidFill>
              <a:effectLst/>
              <a:latin typeface="+mn-lt"/>
              <a:ea typeface="+mn-ea"/>
              <a:cs typeface="+mn-cs"/>
            </a:rPr>
            <a:t>.</a:t>
          </a:r>
          <a:endParaRPr lang="en-US" sz="1400" b="0" i="0" baseline="0">
            <a:solidFill>
              <a:schemeClr val="accent3">
                <a:lumMod val="25000"/>
              </a:schemeClr>
            </a:solidFill>
            <a:effectLst/>
            <a:latin typeface="+mn-lt"/>
            <a:ea typeface="+mn-ea"/>
            <a:cs typeface="+mn-cs"/>
          </a:endParaRPr>
        </a:p>
        <a:p>
          <a:pPr eaLnBrk="1" fontAlgn="auto" latinLnBrk="0" hangingPunct="1"/>
          <a:endParaRPr lang="lt-LT" sz="1400" i="0">
            <a:solidFill>
              <a:schemeClr val="accent3">
                <a:lumMod val="25000"/>
              </a:schemeClr>
            </a:solidFill>
            <a:effectLst/>
          </a:endParaRPr>
        </a:p>
      </xdr:txBody>
    </xdr:sp>
    <xdr:clientData/>
  </xdr:twoCellAnchor>
  <xdr:twoCellAnchor>
    <xdr:from>
      <xdr:col>0</xdr:col>
      <xdr:colOff>430162</xdr:colOff>
      <xdr:row>39</xdr:row>
      <xdr:rowOff>194597</xdr:rowOff>
    </xdr:from>
    <xdr:to>
      <xdr:col>3</xdr:col>
      <xdr:colOff>304069</xdr:colOff>
      <xdr:row>48</xdr:row>
      <xdr:rowOff>24685</xdr:rowOff>
    </xdr:to>
    <xdr:grpSp>
      <xdr:nvGrpSpPr>
        <xdr:cNvPr id="22" name="Grupė 1">
          <a:extLst>
            <a:ext uri="{FF2B5EF4-FFF2-40B4-BE49-F238E27FC236}">
              <a16:creationId xmlns:a16="http://schemas.microsoft.com/office/drawing/2014/main" id="{9D574C9B-0A92-418F-B294-0BDD31E490B7}"/>
            </a:ext>
          </a:extLst>
        </xdr:cNvPr>
        <xdr:cNvGrpSpPr/>
      </xdr:nvGrpSpPr>
      <xdr:grpSpPr>
        <a:xfrm>
          <a:off x="430162" y="7753145"/>
          <a:ext cx="1717455" cy="1540492"/>
          <a:chOff x="335643" y="7955643"/>
          <a:chExt cx="1717455" cy="1540492"/>
        </a:xfrm>
      </xdr:grpSpPr>
      <xdr:sp macro="" textlink="">
        <xdr:nvSpPr>
          <xdr:cNvPr id="23" name="TextBox 16">
            <a:hlinkClick xmlns:r="http://schemas.openxmlformats.org/officeDocument/2006/relationships" r:id="rId14"/>
            <a:extLst>
              <a:ext uri="{FF2B5EF4-FFF2-40B4-BE49-F238E27FC236}">
                <a16:creationId xmlns:a16="http://schemas.microsoft.com/office/drawing/2014/main" id="{7DB40333-50E7-2CC7-0F9E-A4B6A9CA0038}"/>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4" name="Paveikslėlis 18">
            <a:extLst>
              <a:ext uri="{FF2B5EF4-FFF2-40B4-BE49-F238E27FC236}">
                <a16:creationId xmlns:a16="http://schemas.microsoft.com/office/drawing/2014/main" id="{5B829B2B-E16B-4EF4-F726-B408EFBE8B73}"/>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D12C65C9-7624-4418-A257-DD3303EEBE9B}"/>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218833</xdr:colOff>
      <xdr:row>1</xdr:row>
      <xdr:rowOff>17660</xdr:rowOff>
    </xdr:from>
    <xdr:to>
      <xdr:col>3</xdr:col>
      <xdr:colOff>270712</xdr:colOff>
      <xdr:row>76</xdr:row>
      <xdr:rowOff>20484</xdr:rowOff>
    </xdr:to>
    <xdr:sp macro="" textlink="">
      <xdr:nvSpPr>
        <xdr:cNvPr id="30" name="Stačiakampis: suapvalinti kampai 4">
          <a:extLst>
            <a:ext uri="{FF2B5EF4-FFF2-40B4-BE49-F238E27FC236}">
              <a16:creationId xmlns:a16="http://schemas.microsoft.com/office/drawing/2014/main" id="{7D93D7A3-D720-45E2-83CE-077374552ADF}"/>
            </a:ext>
            <a:ext uri="{147F2762-F138-4A5C-976F-8EAC2B608ADB}">
              <a16:predDERef xmlns:a16="http://schemas.microsoft.com/office/drawing/2014/main" pred="{2964B064-6405-4A9C-BA6A-0648BEA7A8A8}"/>
            </a:ext>
          </a:extLst>
        </xdr:cNvPr>
        <xdr:cNvSpPr/>
      </xdr:nvSpPr>
      <xdr:spPr>
        <a:xfrm>
          <a:off x="218833" y="202015"/>
          <a:ext cx="1874944" cy="14225458"/>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394608</xdr:colOff>
      <xdr:row>7</xdr:row>
      <xdr:rowOff>122464</xdr:rowOff>
    </xdr:from>
    <xdr:to>
      <xdr:col>3</xdr:col>
      <xdr:colOff>122487</xdr:colOff>
      <xdr:row>11</xdr:row>
      <xdr:rowOff>624</xdr:rowOff>
    </xdr:to>
    <xdr:pic>
      <xdr:nvPicPr>
        <xdr:cNvPr id="2" name="Picture 11">
          <a:hlinkClick xmlns:r="http://schemas.openxmlformats.org/officeDocument/2006/relationships" r:id="rId1"/>
          <a:extLst>
            <a:ext uri="{FF2B5EF4-FFF2-40B4-BE49-F238E27FC236}">
              <a16:creationId xmlns:a16="http://schemas.microsoft.com/office/drawing/2014/main" id="{27C2DC70-82FD-470D-BC61-E626C103D4AF}"/>
            </a:ext>
          </a:extLst>
        </xdr:cNvPr>
        <xdr:cNvPicPr>
          <a:picLocks noChangeAspect="1"/>
        </xdr:cNvPicPr>
      </xdr:nvPicPr>
      <xdr:blipFill>
        <a:blip xmlns:r="http://schemas.openxmlformats.org/officeDocument/2006/relationships" r:embed="rId2"/>
        <a:stretch>
          <a:fillRect/>
        </a:stretch>
      </xdr:blipFill>
      <xdr:spPr>
        <a:xfrm>
          <a:off x="394608" y="1510393"/>
          <a:ext cx="1483200" cy="694588"/>
        </a:xfrm>
        <a:prstGeom prst="rect">
          <a:avLst/>
        </a:prstGeom>
      </xdr:spPr>
    </xdr:pic>
    <xdr:clientData/>
  </xdr:twoCellAnchor>
  <xdr:twoCellAnchor>
    <xdr:from>
      <xdr:col>0</xdr:col>
      <xdr:colOff>394608</xdr:colOff>
      <xdr:row>21</xdr:row>
      <xdr:rowOff>81643</xdr:rowOff>
    </xdr:from>
    <xdr:to>
      <xdr:col>3</xdr:col>
      <xdr:colOff>122487</xdr:colOff>
      <xdr:row>24</xdr:row>
      <xdr:rowOff>203113</xdr:rowOff>
    </xdr:to>
    <xdr:pic>
      <xdr:nvPicPr>
        <xdr:cNvPr id="14" name="Picture 64">
          <a:hlinkClick xmlns:r="http://schemas.openxmlformats.org/officeDocument/2006/relationships" r:id="rId3"/>
          <a:extLst>
            <a:ext uri="{FF2B5EF4-FFF2-40B4-BE49-F238E27FC236}">
              <a16:creationId xmlns:a16="http://schemas.microsoft.com/office/drawing/2014/main" id="{687DC6D8-E801-43F8-B62F-E15A675A82AB}"/>
            </a:ext>
          </a:extLst>
        </xdr:cNvPr>
        <xdr:cNvPicPr>
          <a:picLocks noChangeAspect="1"/>
        </xdr:cNvPicPr>
      </xdr:nvPicPr>
      <xdr:blipFill>
        <a:blip xmlns:r="http://schemas.openxmlformats.org/officeDocument/2006/relationships" r:embed="rId4"/>
        <a:stretch>
          <a:fillRect/>
        </a:stretch>
      </xdr:blipFill>
      <xdr:spPr>
        <a:xfrm>
          <a:off x="394608" y="4367893"/>
          <a:ext cx="1483200" cy="692970"/>
        </a:xfrm>
        <a:prstGeom prst="rect">
          <a:avLst/>
        </a:prstGeom>
      </xdr:spPr>
    </xdr:pic>
    <xdr:clientData/>
  </xdr:twoCellAnchor>
  <xdr:twoCellAnchor>
    <xdr:from>
      <xdr:col>0</xdr:col>
      <xdr:colOff>421821</xdr:colOff>
      <xdr:row>2</xdr:row>
      <xdr:rowOff>13607</xdr:rowOff>
    </xdr:from>
    <xdr:to>
      <xdr:col>3</xdr:col>
      <xdr:colOff>44527</xdr:colOff>
      <xdr:row>4</xdr:row>
      <xdr:rowOff>168563</xdr:rowOff>
    </xdr:to>
    <xdr:pic>
      <xdr:nvPicPr>
        <xdr:cNvPr id="15" name="Paveikslėlis 2">
          <a:extLst>
            <a:ext uri="{FF2B5EF4-FFF2-40B4-BE49-F238E27FC236}">
              <a16:creationId xmlns:a16="http://schemas.microsoft.com/office/drawing/2014/main" id="{5EA5A6C9-C82F-453D-A2A5-E5C6083D57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1821" y="394607"/>
          <a:ext cx="1378027" cy="590385"/>
        </a:xfrm>
        <a:prstGeom prst="rect">
          <a:avLst/>
        </a:prstGeom>
      </xdr:spPr>
    </xdr:pic>
    <xdr:clientData/>
  </xdr:twoCellAnchor>
  <xdr:twoCellAnchor editAs="oneCell">
    <xdr:from>
      <xdr:col>1</xdr:col>
      <xdr:colOff>254111</xdr:colOff>
      <xdr:row>26</xdr:row>
      <xdr:rowOff>136070</xdr:rowOff>
    </xdr:from>
    <xdr:to>
      <xdr:col>2</xdr:col>
      <xdr:colOff>163172</xdr:colOff>
      <xdr:row>28</xdr:row>
      <xdr:rowOff>145141</xdr:rowOff>
    </xdr:to>
    <xdr:pic>
      <xdr:nvPicPr>
        <xdr:cNvPr id="16" name="Grafinis elementas 10" descr="Envelope outline">
          <a:extLst>
            <a:ext uri="{FF2B5EF4-FFF2-40B4-BE49-F238E27FC236}">
              <a16:creationId xmlns:a16="http://schemas.microsoft.com/office/drawing/2014/main" id="{489DA274-55CF-4E1C-8D60-FFA9857880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9218" y="5429249"/>
          <a:ext cx="494168" cy="444499"/>
        </a:xfrm>
        <a:prstGeom prst="rect">
          <a:avLst/>
        </a:prstGeom>
      </xdr:spPr>
    </xdr:pic>
    <xdr:clientData/>
  </xdr:twoCellAnchor>
  <xdr:twoCellAnchor>
    <xdr:from>
      <xdr:col>1</xdr:col>
      <xdr:colOff>52574</xdr:colOff>
      <xdr:row>28</xdr:row>
      <xdr:rowOff>158049</xdr:rowOff>
    </xdr:from>
    <xdr:to>
      <xdr:col>3</xdr:col>
      <xdr:colOff>201009</xdr:colOff>
      <xdr:row>30</xdr:row>
      <xdr:rowOff>42531</xdr:rowOff>
    </xdr:to>
    <xdr:sp macro="" textlink="">
      <xdr:nvSpPr>
        <xdr:cNvPr id="17" name="TextBox 16">
          <a:extLst>
            <a:ext uri="{FF2B5EF4-FFF2-40B4-BE49-F238E27FC236}">
              <a16:creationId xmlns:a16="http://schemas.microsoft.com/office/drawing/2014/main" id="{3F34DF0F-7360-4DFC-82AE-7E78FD1CF972}"/>
            </a:ext>
          </a:extLst>
        </xdr:cNvPr>
        <xdr:cNvSpPr txBox="1"/>
      </xdr:nvSpPr>
      <xdr:spPr>
        <a:xfrm>
          <a:off x="637681" y="5886656"/>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372575</xdr:colOff>
      <xdr:row>32</xdr:row>
      <xdr:rowOff>168596</xdr:rowOff>
    </xdr:from>
    <xdr:to>
      <xdr:col>2</xdr:col>
      <xdr:colOff>138326</xdr:colOff>
      <xdr:row>34</xdr:row>
      <xdr:rowOff>175192</xdr:rowOff>
    </xdr:to>
    <xdr:pic>
      <xdr:nvPicPr>
        <xdr:cNvPr id="18" name="Grafinis elementas 12" descr="Receiver outline">
          <a:extLst>
            <a:ext uri="{FF2B5EF4-FFF2-40B4-BE49-F238E27FC236}">
              <a16:creationId xmlns:a16="http://schemas.microsoft.com/office/drawing/2014/main" id="{E104FE8A-2297-4A5C-A7C7-F633605CCD2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57682" y="6659203"/>
          <a:ext cx="350858" cy="387596"/>
        </a:xfrm>
        <a:prstGeom prst="rect">
          <a:avLst/>
        </a:prstGeom>
      </xdr:spPr>
    </xdr:pic>
    <xdr:clientData/>
  </xdr:twoCellAnchor>
  <xdr:twoCellAnchor>
    <xdr:from>
      <xdr:col>0</xdr:col>
      <xdr:colOff>571500</xdr:colOff>
      <xdr:row>35</xdr:row>
      <xdr:rowOff>108982</xdr:rowOff>
    </xdr:from>
    <xdr:to>
      <xdr:col>3</xdr:col>
      <xdr:colOff>134828</xdr:colOff>
      <xdr:row>36</xdr:row>
      <xdr:rowOff>173450</xdr:rowOff>
    </xdr:to>
    <xdr:sp macro="" textlink="">
      <xdr:nvSpPr>
        <xdr:cNvPr id="20" name="TextBox 14">
          <a:extLst>
            <a:ext uri="{FF2B5EF4-FFF2-40B4-BE49-F238E27FC236}">
              <a16:creationId xmlns:a16="http://schemas.microsoft.com/office/drawing/2014/main" id="{49B094C4-CB5D-44A5-A306-C979D20D14AE}"/>
            </a:ext>
          </a:extLst>
        </xdr:cNvPr>
        <xdr:cNvSpPr txBox="1"/>
      </xdr:nvSpPr>
      <xdr:spPr>
        <a:xfrm>
          <a:off x="571500" y="7171089"/>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editAs="oneCell">
    <xdr:from>
      <xdr:col>0</xdr:col>
      <xdr:colOff>394607</xdr:colOff>
      <xdr:row>12</xdr:row>
      <xdr:rowOff>68036</xdr:rowOff>
    </xdr:from>
    <xdr:to>
      <xdr:col>3</xdr:col>
      <xdr:colOff>126086</xdr:colOff>
      <xdr:row>15</xdr:row>
      <xdr:rowOff>133961</xdr:rowOff>
    </xdr:to>
    <xdr:pic>
      <xdr:nvPicPr>
        <xdr:cNvPr id="6" name="Picture 5">
          <a:extLst>
            <a:ext uri="{FF2B5EF4-FFF2-40B4-BE49-F238E27FC236}">
              <a16:creationId xmlns:a16="http://schemas.microsoft.com/office/drawing/2014/main" id="{18EF712A-FB03-4AA0-AB38-C2B4C9D1EC6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4607" y="2462893"/>
          <a:ext cx="1486800" cy="691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394607</xdr:colOff>
      <xdr:row>16</xdr:row>
      <xdr:rowOff>136072</xdr:rowOff>
    </xdr:from>
    <xdr:to>
      <xdr:col>3</xdr:col>
      <xdr:colOff>122486</xdr:colOff>
      <xdr:row>20</xdr:row>
      <xdr:rowOff>55416</xdr:rowOff>
    </xdr:to>
    <xdr:pic>
      <xdr:nvPicPr>
        <xdr:cNvPr id="7" name="Picture 63">
          <a:hlinkClick xmlns:r="http://schemas.openxmlformats.org/officeDocument/2006/relationships" r:id="rId11"/>
          <a:extLst>
            <a:ext uri="{FF2B5EF4-FFF2-40B4-BE49-F238E27FC236}">
              <a16:creationId xmlns:a16="http://schemas.microsoft.com/office/drawing/2014/main" id="{07FD5D4F-F90D-4A9F-9DD8-63CA708EEEEA}"/>
            </a:ext>
          </a:extLst>
        </xdr:cNvPr>
        <xdr:cNvPicPr>
          <a:picLocks noChangeAspect="1"/>
        </xdr:cNvPicPr>
      </xdr:nvPicPr>
      <xdr:blipFill>
        <a:blip xmlns:r="http://schemas.openxmlformats.org/officeDocument/2006/relationships" r:embed="rId12"/>
        <a:stretch>
          <a:fillRect/>
        </a:stretch>
      </xdr:blipFill>
      <xdr:spPr>
        <a:xfrm>
          <a:off x="394607" y="3401786"/>
          <a:ext cx="1483200" cy="694951"/>
        </a:xfrm>
        <a:prstGeom prst="rect">
          <a:avLst/>
        </a:prstGeom>
      </xdr:spPr>
    </xdr:pic>
    <xdr:clientData/>
  </xdr:twoCellAnchor>
  <xdr:twoCellAnchor>
    <xdr:from>
      <xdr:col>4</xdr:col>
      <xdr:colOff>36286</xdr:colOff>
      <xdr:row>2</xdr:row>
      <xdr:rowOff>9071</xdr:rowOff>
    </xdr:from>
    <xdr:to>
      <xdr:col>15</xdr:col>
      <xdr:colOff>562140</xdr:colOff>
      <xdr:row>5</xdr:row>
      <xdr:rowOff>24315</xdr:rowOff>
    </xdr:to>
    <xdr:sp macro="" textlink="">
      <xdr:nvSpPr>
        <xdr:cNvPr id="4" name="TextBox 3">
          <a:extLst>
            <a:ext uri="{FF2B5EF4-FFF2-40B4-BE49-F238E27FC236}">
              <a16:creationId xmlns:a16="http://schemas.microsoft.com/office/drawing/2014/main" id="{CB06B143-0620-4160-8F50-9ABC094D86E8}"/>
            </a:ext>
          </a:extLst>
        </xdr:cNvPr>
        <xdr:cNvSpPr txBox="1"/>
      </xdr:nvSpPr>
      <xdr:spPr>
        <a:xfrm>
          <a:off x="2467429" y="371928"/>
          <a:ext cx="7147997" cy="61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baseline="0">
              <a:ln>
                <a:noFill/>
              </a:ln>
              <a:solidFill>
                <a:schemeClr val="bg2">
                  <a:lumMod val="25000"/>
                </a:schemeClr>
              </a:solidFill>
              <a:effectLst/>
            </a:rPr>
            <a:t>SKAI</a:t>
          </a:r>
          <a:r>
            <a:rPr lang="lt-LT" sz="1600" b="1" baseline="0">
              <a:ln>
                <a:noFill/>
              </a:ln>
              <a:solidFill>
                <a:schemeClr val="bg2">
                  <a:lumMod val="25000"/>
                </a:schemeClr>
              </a:solidFill>
              <a:effectLst/>
            </a:rPr>
            <a:t>ČIUOKLĖS NAUDOJIMO INSTRUKCIJA</a:t>
          </a:r>
          <a:endParaRPr lang="lt-LT" sz="1600" b="1">
            <a:ln>
              <a:noFill/>
            </a:ln>
            <a:solidFill>
              <a:schemeClr val="bg2">
                <a:lumMod val="25000"/>
              </a:schemeClr>
            </a:solidFill>
            <a:effectLst/>
          </a:endParaRPr>
        </a:p>
      </xdr:txBody>
    </xdr:sp>
    <xdr:clientData/>
  </xdr:twoCellAnchor>
  <xdr:twoCellAnchor>
    <xdr:from>
      <xdr:col>4</xdr:col>
      <xdr:colOff>57726</xdr:colOff>
      <xdr:row>7</xdr:row>
      <xdr:rowOff>79994</xdr:rowOff>
    </xdr:from>
    <xdr:to>
      <xdr:col>19</xdr:col>
      <xdr:colOff>273790</xdr:colOff>
      <xdr:row>76</xdr:row>
      <xdr:rowOff>109248</xdr:rowOff>
    </xdr:to>
    <xdr:sp macro="" textlink="">
      <xdr:nvSpPr>
        <xdr:cNvPr id="32" name="Teksto laukas 9">
          <a:extLst>
            <a:ext uri="{FF2B5EF4-FFF2-40B4-BE49-F238E27FC236}">
              <a16:creationId xmlns:a16="http://schemas.microsoft.com/office/drawing/2014/main" id="{8173128A-6358-4D1C-93EC-E7A43EF350A1}"/>
            </a:ext>
            <a:ext uri="{147F2762-F138-4A5C-976F-8EAC2B608ADB}">
              <a16:predDERef xmlns:a16="http://schemas.microsoft.com/office/drawing/2014/main" pred="{082A9F6D-32FF-44FF-8DC9-4D27DC904FAB}"/>
            </a:ext>
          </a:extLst>
        </xdr:cNvPr>
        <xdr:cNvSpPr txBox="1"/>
      </xdr:nvSpPr>
      <xdr:spPr>
        <a:xfrm>
          <a:off x="2488479" y="1418274"/>
          <a:ext cx="10089289" cy="13097963"/>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50000"/>
            </a:lnSpc>
            <a:spcBef>
              <a:spcPts val="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1.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Pradiniai veiksmai</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Prieš pradėdami naudotis skaičiuokle, atidžiai perskaitykite "Pradžios" lapo informaciją ir metodologinį dokumentą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(žr. https://aaa.lrv.lt/lt/veiklos-sritys/teisekuros-poveikio-vertinimas/)</a:t>
          </a:r>
          <a:r>
            <a:rPr kumimoji="0" lang="en-US" sz="1400" b="0" i="0" u="none" strike="noStrike" kern="100" cap="none" spc="0" normalizeH="0" baseline="0" noProof="0">
              <a:ln>
                <a:noFill/>
              </a:ln>
              <a:solidFill>
                <a:srgbClr val="F4FAF6">
                  <a:lumMod val="25000"/>
                </a:srgbClr>
              </a:solidFill>
              <a:effectLst/>
              <a:uLnTx/>
              <a:uFillTx/>
              <a:latin typeface="+mn-lt"/>
              <a:ea typeface="Calibri" panose="020F0502020204030204" pitchFamily="34" charset="0"/>
              <a:cs typeface="Times New Roman" panose="02020603050405020304" pitchFamily="18" charset="0"/>
            </a:rPr>
            <a:t> </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 kad geriau suprastumėte naudojamas sąvokas, išmetamo ŠESD kiekio pokyčio skaičiavimo principus ir prielaidas.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Lape „Skaičiuoklė“ susipažinkite su lentelės apačioje esančiais sutartiniais žymėjimais ir pastabomis, kad lengviau suprastumėte skaičiuoklės turinį.</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Atidžiai laikykitės toliau pateiktų instrukcijoje pateiktų nurodymų, kad užtikrintumėte teisingą duomenų įvedimą ir rezultatų gavimą. </a:t>
          </a:r>
          <a:endPar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ct val="150000"/>
            </a:lnSpc>
            <a:spcBef>
              <a:spcPts val="500"/>
            </a:spcBef>
            <a:spcAft>
              <a:spcPts val="500"/>
            </a:spcAft>
            <a:buClrTx/>
            <a:buSzTx/>
            <a:buFontTx/>
            <a:buNone/>
            <a:tabLst/>
            <a:defRPr/>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2.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Duomenų įvedimas</a:t>
          </a:r>
          <a:endPar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Bet kuriuo metu galite keisti arba papildyti duomenis, neatsižvelgiant į duomenų įvedimo seką.</a:t>
          </a:r>
          <a:endParaRPr lang="lt-LT" sz="1400">
            <a:solidFill>
              <a:schemeClr val="accent3">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Skaičiuoklėje pateikti įvesties duomenys yra pavyzdiniai ir turi būti keičiami pagal pasirinktus tikslus.</a:t>
          </a:r>
          <a:endParaRPr lang="en-US" sz="1400" b="0" i="0" baseline="0">
            <a:solidFill>
              <a:schemeClr val="accent3">
                <a:lumMod val="25000"/>
              </a:schemeClr>
            </a:solidFill>
            <a:effectLst/>
            <a:latin typeface="+mn-lt"/>
            <a:ea typeface="+mn-ea"/>
            <a:cs typeface="+mn-cs"/>
          </a:endParaRPr>
        </a:p>
        <a:p>
          <a:pPr marL="285750" indent="-285750" eaLnBrk="1" fontAlgn="auto" latinLnBrk="0" hangingPunct="1">
            <a:lnSpc>
              <a:spcPct val="150000"/>
            </a:lnSpc>
            <a:buFont typeface="Courier New" panose="02070309020205020404" pitchFamily="49" charset="0"/>
            <a:buChar char="o"/>
          </a:pPr>
          <a:r>
            <a:rPr kumimoji="0" lang="en-US" sz="1400" b="0" i="0" u="none" strike="noStrike" kern="100" cap="none" spc="0" normalizeH="0" baseline="0" noProof="0">
              <a:ln>
                <a:noFill/>
              </a:ln>
              <a:solidFill>
                <a:schemeClr val="accent3">
                  <a:lumMod val="25000"/>
                </a:schemeClr>
              </a:solidFill>
              <a:effectLst/>
              <a:uLnTx/>
              <a:uFillTx/>
              <a:latin typeface="+mn-lt"/>
              <a:ea typeface="+mn-ea"/>
              <a:cs typeface="+mn-cs"/>
            </a:rPr>
            <a:t>Skai</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čiuoklę sudaro </a:t>
          </a:r>
          <a:r>
            <a:rPr kumimoji="0" lang="en-US" sz="1400" b="0" i="0" u="none" strike="noStrike" kern="100" cap="none" spc="0" normalizeH="0" baseline="0" noProof="0">
              <a:ln>
                <a:noFill/>
              </a:ln>
              <a:solidFill>
                <a:schemeClr val="accent3">
                  <a:lumMod val="25000"/>
                </a:schemeClr>
              </a:solidFill>
              <a:effectLst/>
              <a:uLnTx/>
              <a:uFillTx/>
              <a:latin typeface="+mn-lt"/>
              <a:ea typeface="+mn-ea"/>
              <a:cs typeface="+mn-cs"/>
            </a:rPr>
            <a:t>dviej</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ų tipų parametrų duomenys: įvesties ir numatytosios reikšmės. </a:t>
          </a:r>
        </a:p>
        <a:p>
          <a:pPr marL="285750" indent="-285750" eaLnBrk="1" fontAlgn="auto" latinLnBrk="0" hangingPunct="1">
            <a:lnSpc>
              <a:spcPct val="150000"/>
            </a:lnSpc>
            <a:buFont typeface="Courier New" panose="02070309020205020404" pitchFamily="49" charset="0"/>
            <a:buChar char="o"/>
          </a:pP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Įvesties parametrų duomenų laukelius </a:t>
          </a:r>
          <a:r>
            <a:rPr kumimoji="0" lang="lt-LT" sz="1400" b="1" i="0" u="none" strike="noStrike" kern="100" cap="none" spc="0" normalizeH="0" baseline="0" noProof="0">
              <a:ln>
                <a:noFill/>
              </a:ln>
              <a:solidFill>
                <a:schemeClr val="accent3">
                  <a:lumMod val="25000"/>
                </a:schemeClr>
              </a:solidFill>
              <a:effectLst/>
              <a:uLnTx/>
              <a:uFillTx/>
              <a:latin typeface="+mn-lt"/>
              <a:ea typeface="+mn-ea"/>
              <a:cs typeface="+mn-cs"/>
            </a:rPr>
            <a:t>pildo skaičiuoklės naudotojas </a:t>
          </a: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atsižvelgdamas į teisėkūros iniciatyvos tikslus</a:t>
          </a:r>
          <a:r>
            <a:rPr kumimoji="0" lang="lt-LT" sz="1400" b="1" i="0" u="none" strike="noStrike" kern="100" cap="none" spc="0" normalizeH="0" baseline="0" noProof="0">
              <a:ln>
                <a:noFill/>
              </a:ln>
              <a:solidFill>
                <a:schemeClr val="accent3">
                  <a:lumMod val="25000"/>
                </a:schemeClr>
              </a:solidFill>
              <a:effectLst/>
              <a:uLnTx/>
              <a:uFillTx/>
              <a:latin typeface="+mn-lt"/>
              <a:ea typeface="+mn-ea"/>
              <a:cs typeface="+mn-cs"/>
            </a:rPr>
            <a:t>. </a:t>
          </a:r>
          <a:endParaRPr kumimoji="0" lang="lt-LT" sz="1400" b="0" i="0" u="none" strike="noStrike" kern="0" cap="none" spc="0" normalizeH="0" baseline="0" noProof="0">
            <a:ln>
              <a:noFill/>
            </a:ln>
            <a:solidFill>
              <a:schemeClr val="accent3">
                <a:lumMod val="25000"/>
              </a:schemeClr>
            </a:solidFill>
            <a:effectLst/>
            <a:uLnTx/>
            <a:uFillTx/>
            <a:latin typeface="+mn-lt"/>
            <a:ea typeface="+mn-ea"/>
            <a:cs typeface="+mn-cs"/>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Numatytosios reikšmės - </a:t>
          </a:r>
          <a:r>
            <a:rPr lang="en-US" sz="1400" b="0" i="0" baseline="0">
              <a:solidFill>
                <a:schemeClr val="accent3">
                  <a:lumMod val="25000"/>
                </a:schemeClr>
              </a:solidFill>
              <a:effectLst/>
              <a:latin typeface="+mn-lt"/>
              <a:ea typeface="+mn-ea"/>
              <a:cs typeface="+mn-cs"/>
            </a:rPr>
            <a:t> </a:t>
          </a:r>
          <a:r>
            <a:rPr lang="lt-LT" sz="1400" b="0">
              <a:solidFill>
                <a:schemeClr val="accent3">
                  <a:lumMod val="25000"/>
                </a:schemeClr>
              </a:solidFill>
            </a:rPr>
            <a:t>tai iš anksto apskaičiuotos/nustatytos reikšmės konkrečiam ŠESD pokyčio nustatymo algoritmo parametrui, kurios yra naudojamos skaičiavimuose kaip standartinės vertės. </a:t>
          </a:r>
          <a:r>
            <a:rPr lang="lt-LT" sz="1400">
              <a:solidFill>
                <a:schemeClr val="accent3">
                  <a:lumMod val="25000"/>
                </a:schemeClr>
              </a:solidFill>
            </a:rPr>
            <a:t>Šios vertės</a:t>
          </a:r>
          <a:r>
            <a:rPr lang="lt-LT" sz="1400" baseline="0">
              <a:solidFill>
                <a:schemeClr val="accent3">
                  <a:lumMod val="25000"/>
                </a:schemeClr>
              </a:solidFill>
            </a:rPr>
            <a:t> </a:t>
          </a:r>
          <a:r>
            <a:rPr lang="lt-LT" sz="1400">
              <a:solidFill>
                <a:schemeClr val="accent3">
                  <a:lumMod val="25000"/>
                </a:schemeClr>
              </a:solidFill>
            </a:rPr>
            <a:t>negali būti keičiamos skaičiuoklės naudotojo, užtikrinant, kad skaičiuoklės veikimas būtų nuoseklus ir remtųsi patikimais duomenimis. </a:t>
          </a:r>
          <a:endParaRPr lang="en-US" sz="1400">
            <a:solidFill>
              <a:schemeClr val="accent3">
                <a:lumMod val="25000"/>
              </a:schemeClr>
            </a:solidFill>
          </a:endParaRPr>
        </a:p>
        <a:p>
          <a:pPr marL="285750" marR="0" lvl="0" indent="-285750" defTabSz="914400" eaLnBrk="1" fontAlgn="auto" latinLnBrk="0" hangingPunct="1">
            <a:lnSpc>
              <a:spcPct val="150000"/>
            </a:lnSpc>
            <a:spcBef>
              <a:spcPts val="0"/>
            </a:spcBef>
            <a:spcAft>
              <a:spcPts val="800"/>
            </a:spcAft>
            <a:buClrTx/>
            <a:buSzTx/>
            <a:buFont typeface="Courier New" panose="02070309020205020404" pitchFamily="49" charset="0"/>
            <a:buChar char="o"/>
            <a:tabLst/>
            <a:defRPr/>
          </a:pPr>
          <a:r>
            <a:rPr lang="en-US" sz="1400" b="1" i="0" baseline="0">
              <a:solidFill>
                <a:schemeClr val="accent3">
                  <a:lumMod val="25000"/>
                </a:schemeClr>
              </a:solidFill>
              <a:effectLst/>
              <a:latin typeface="+mn-lt"/>
              <a:ea typeface="+mn-ea"/>
              <a:cs typeface="+mn-cs"/>
            </a:rPr>
            <a:t>R</a:t>
          </a:r>
          <a:r>
            <a:rPr lang="lt-LT" sz="1400" b="1" i="0" baseline="0">
              <a:solidFill>
                <a:schemeClr val="accent3">
                  <a:lumMod val="25000"/>
                </a:schemeClr>
              </a:solidFill>
              <a:effectLst/>
              <a:latin typeface="+mn-lt"/>
              <a:ea typeface="+mn-ea"/>
              <a:cs typeface="+mn-cs"/>
            </a:rPr>
            <a:t>eguliuojamo veiklos rodiklio </a:t>
          </a:r>
          <a:r>
            <a:rPr lang="lt-LT" sz="1400" b="0" i="0" baseline="0">
              <a:solidFill>
                <a:schemeClr val="accent3">
                  <a:lumMod val="25000"/>
                </a:schemeClr>
              </a:solidFill>
              <a:effectLst/>
              <a:latin typeface="+mn-lt"/>
              <a:ea typeface="+mn-ea"/>
              <a:cs typeface="+mn-cs"/>
            </a:rPr>
            <a:t>parametrų duomenų įvedimas yra </a:t>
          </a:r>
          <a:r>
            <a:rPr lang="lt-LT" sz="1400" b="1" i="0" baseline="0">
              <a:solidFill>
                <a:schemeClr val="accent3">
                  <a:lumMod val="25000"/>
                </a:schemeClr>
              </a:solidFill>
              <a:effectLst/>
              <a:latin typeface="+mn-lt"/>
              <a:ea typeface="+mn-ea"/>
              <a:cs typeface="+mn-cs"/>
            </a:rPr>
            <a:t>privalomas</a:t>
          </a:r>
          <a:r>
            <a:rPr lang="lt-LT" sz="1400" b="0" i="0" baseline="0">
              <a:solidFill>
                <a:schemeClr val="accent3">
                  <a:lumMod val="25000"/>
                </a:schemeClr>
              </a:solidFill>
              <a:effectLst/>
              <a:latin typeface="+mn-lt"/>
              <a:ea typeface="+mn-ea"/>
              <a:cs typeface="+mn-cs"/>
            </a:rPr>
            <a:t>. Duomenis veskite tik į pasirinktų </a:t>
          </a:r>
          <a:r>
            <a:rPr lang="lt-LT" sz="1400" b="1" i="0" baseline="0">
              <a:solidFill>
                <a:schemeClr val="accent3">
                  <a:lumMod val="25000"/>
                </a:schemeClr>
              </a:solidFill>
              <a:effectLst/>
              <a:latin typeface="+mn-lt"/>
              <a:ea typeface="+mn-ea"/>
              <a:cs typeface="+mn-cs"/>
            </a:rPr>
            <a:t>metų</a:t>
          </a:r>
          <a:r>
            <a:rPr lang="lt-LT" sz="1400" b="0" i="0" baseline="0">
              <a:solidFill>
                <a:schemeClr val="accent3">
                  <a:lumMod val="25000"/>
                </a:schemeClr>
              </a:solidFill>
              <a:effectLst/>
              <a:latin typeface="+mn-lt"/>
              <a:ea typeface="+mn-ea"/>
              <a:cs typeface="+mn-cs"/>
            </a:rPr>
            <a:t> langelius. Poveikio vertinimo prognozė</a:t>
          </a:r>
          <a:r>
            <a:rPr lang="en-US" sz="1400" b="0" i="0" baseline="0">
              <a:solidFill>
                <a:schemeClr val="accent3">
                  <a:lumMod val="25000"/>
                </a:schemeClr>
              </a:solidFill>
              <a:effectLst/>
              <a:latin typeface="+mn-lt"/>
              <a:ea typeface="+mn-ea"/>
              <a:cs typeface="+mn-cs"/>
            </a:rPr>
            <a:t> galima</a:t>
          </a:r>
          <a:r>
            <a:rPr lang="lt-LT" sz="1400" b="0" i="0" baseline="0">
              <a:solidFill>
                <a:schemeClr val="accent3">
                  <a:lumMod val="25000"/>
                </a:schemeClr>
              </a:solidFill>
              <a:effectLst/>
              <a:latin typeface="+mn-lt"/>
              <a:ea typeface="+mn-ea"/>
              <a:cs typeface="+mn-cs"/>
            </a:rPr>
            <a:t> </a:t>
          </a:r>
          <a:r>
            <a:rPr lang="en-GB" sz="1400" b="0" i="0" baseline="0">
              <a:solidFill>
                <a:schemeClr val="accent3">
                  <a:lumMod val="25000"/>
                </a:schemeClr>
              </a:solidFill>
              <a:effectLst/>
              <a:latin typeface="+mn-lt"/>
              <a:ea typeface="+mn-ea"/>
              <a:cs typeface="+mn-cs"/>
            </a:rPr>
            <a:t>skai</a:t>
          </a:r>
          <a:r>
            <a:rPr lang="lt-LT" sz="1400" b="0" i="0" baseline="0">
              <a:solidFill>
                <a:schemeClr val="accent3">
                  <a:lumMod val="25000"/>
                </a:schemeClr>
              </a:solidFill>
              <a:effectLst/>
              <a:latin typeface="+mn-lt"/>
              <a:ea typeface="+mn-ea"/>
              <a:cs typeface="+mn-cs"/>
            </a:rPr>
            <a:t>čiuoklėje nurodytam laikotarpiui.</a:t>
          </a:r>
          <a:endParaRPr lang="en-US" sz="1400" b="0">
            <a:solidFill>
              <a:schemeClr val="accent3">
                <a:lumMod val="25000"/>
              </a:schemeClr>
            </a:solidFill>
            <a:effectLst/>
            <a:latin typeface="+mn-lt"/>
            <a:ea typeface="+mn-ea"/>
            <a:cs typeface="+mn-cs"/>
          </a:endParaRPr>
        </a:p>
        <a:p>
          <a:pPr eaLnBrk="1" fontAlgn="auto" latinLnBrk="0" hangingPunct="1">
            <a:lnSpc>
              <a:spcPct val="150000"/>
            </a:lnSpc>
          </a:pPr>
          <a:r>
            <a:rPr lang="lt-LT" sz="1400" b="1" i="0" baseline="0">
              <a:solidFill>
                <a:schemeClr val="accent3">
                  <a:lumMod val="25000"/>
                </a:schemeClr>
              </a:solidFill>
              <a:effectLst/>
              <a:latin typeface="+mn-lt"/>
              <a:ea typeface="+mn-ea"/>
              <a:cs typeface="+mn-cs"/>
            </a:rPr>
            <a:t>Reguliuojamo veiklos rodiklio parametrų įvedimas</a:t>
          </a:r>
          <a:endParaRPr lang="lt-LT" sz="1400" b="1">
            <a:solidFill>
              <a:schemeClr val="accent3">
                <a:lumMod val="25000"/>
              </a:schemeClr>
            </a:solidFill>
            <a:effectLst/>
          </a:endParaRPr>
        </a:p>
        <a:p>
          <a:pPr marL="284400" indent="-284400" eaLnBrk="1" fontAlgn="auto" latinLnBrk="0" hangingPunct="1">
            <a:lnSpc>
              <a:spcPct val="150000"/>
            </a:lnSpc>
            <a:spcAft>
              <a:spcPts val="600"/>
            </a:spcAft>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Papildomų konteinerių skaičius (vnt.): įveskite reikšmę vienetais.  Galite įvesti tik teigiamą skaitinę reikšmę. Didėjant konteinerių skaičiui, didėja ir ŠESD pokytis,nes  daroma prielaida, kad namuose kompostuojamos atliekos išskiria mažiau ŠESD nei jei jos būtų šalinamos sąvartyne.</a:t>
          </a:r>
          <a:endParaRPr lang="lt-LT" sz="1400">
            <a:solidFill>
              <a:schemeClr val="accent3">
                <a:lumMod val="25000"/>
              </a:schemeClr>
            </a:solidFill>
            <a:effectLst/>
          </a:endParaRPr>
        </a:p>
        <a:p>
          <a:pPr marL="0" indent="0" eaLnBrk="1" fontAlgn="auto" latinLnBrk="0" hangingPunct="1">
            <a:lnSpc>
              <a:spcPct val="150000"/>
            </a:lnSpc>
            <a:buFontTx/>
            <a:buNone/>
          </a:pPr>
          <a:r>
            <a:rPr kumimoji="0" lang="en-US"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3. </a:t>
          </a:r>
          <a:r>
            <a:rPr kumimoji="0" lang="lt-LT" sz="16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Rezultatai ir jų interpretacija</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Skaičiuoklė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automatiškai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 apskaičiuoja ŠESD kiekio pokytį, kaupiamąjį ŠESD kiekio pokytį ir suminį ŠESD kiekio pokytį pagal įvesties duomenis.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Šalia skaičiuoklės esantis grafikas vizualiai parodo kaupiamojo ŠESD kiekio pokytį pasirinktu laikotarpiu.</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Skaičiuoklės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rezultatai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 yra </a:t>
          </a:r>
          <a:r>
            <a:rPr kumimoji="0" lang="lt-LT" sz="1400" b="1"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apytiksliai</a:t>
          </a:r>
          <a:r>
            <a:rPr kumimoji="0" lang="lt-LT" sz="1400" b="0" i="0" u="none" strike="noStrike" kern="100" cap="none" spc="0" normalizeH="0" baseline="0" noProof="0">
              <a:ln>
                <a:noFill/>
              </a:ln>
              <a:solidFill>
                <a:schemeClr val="accent3">
                  <a:lumMod val="25000"/>
                </a:schemeClr>
              </a:solidFill>
              <a:effectLst/>
              <a:uLnTx/>
              <a:uFillTx/>
              <a:latin typeface="+mn-lt"/>
              <a:ea typeface="Calibri" panose="020F0502020204030204" pitchFamily="34" charset="0"/>
              <a:cs typeface="Times New Roman" panose="02020603050405020304" pitchFamily="18" charset="0"/>
            </a:rPr>
            <a:t>.</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Teigiama</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ŠESD kiekio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pokyčio reikšmė</a:t>
          </a:r>
          <a:r>
            <a:rPr kumimoji="0" lang="en-US" sz="1400" b="1" i="0" u="none" strike="noStrike" kern="0" cap="none" spc="0" normalizeH="0" baseline="0" noProof="0">
              <a:ln>
                <a:noFill/>
              </a:ln>
              <a:solidFill>
                <a:srgbClr val="F4FAF6">
                  <a:lumMod val="25000"/>
                </a:srgbClr>
              </a:solidFill>
              <a:effectLst/>
              <a:uLnTx/>
              <a:uFillTx/>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&gt;</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0 kt /metus)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rodo, kad analizuojama teisėkūros iniciatyva </a:t>
          </a:r>
          <a:r>
            <a:rPr kumimoji="0" lang="lt-LT" sz="1400" b="1" i="0" u="sng" strike="noStrike" kern="0" cap="none" spc="0" normalizeH="0" baseline="0" noProof="0">
              <a:ln>
                <a:noFill/>
              </a:ln>
              <a:solidFill>
                <a:srgbClr val="F4FAF6">
                  <a:lumMod val="25000"/>
                </a:srgbClr>
              </a:solidFill>
              <a:effectLst/>
              <a:uLnTx/>
              <a:uFillTx/>
              <a:latin typeface="+mn-lt"/>
              <a:ea typeface="+mn-ea"/>
              <a:cs typeface="+mn-cs"/>
            </a:rPr>
            <a:t>ŠESD kiekį mažina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t.y. apskaičiuotas ŠESD kiekis susidaręs iš projektinio veiklos rodiklio yra mažesnis nei susidaręs iš bazinio veiklos rodiklio ). Daroma prielaida, kad teisėkūros iniciatyvos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poveikis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aplinkos oro kokybei yra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teigiamas.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en-US" sz="1400" b="1" i="0" u="none" strike="noStrike" kern="0" cap="none" spc="0" normalizeH="0" baseline="0" noProof="0">
              <a:ln>
                <a:noFill/>
              </a:ln>
              <a:solidFill>
                <a:srgbClr val="F4FAF6">
                  <a:lumMod val="25000"/>
                </a:srgbClr>
              </a:solidFill>
              <a:effectLst/>
              <a:uLnTx/>
              <a:uFillTx/>
              <a:latin typeface="+mn-lt"/>
              <a:ea typeface="+mn-ea"/>
              <a:cs typeface="+mn-cs"/>
            </a:rPr>
            <a:t>N</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eigiama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ŠESD kiekio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pokyčio</a:t>
          </a:r>
          <a:r>
            <a:rPr kumimoji="0" lang="en-US" sz="1400" b="1" i="0" u="none" strike="noStrike" kern="0" cap="none" spc="0" normalizeH="0" baseline="0" noProof="0">
              <a:ln>
                <a:noFill/>
              </a:ln>
              <a:solidFill>
                <a:srgbClr val="F4FAF6">
                  <a:lumMod val="25000"/>
                </a:srgbClr>
              </a:solidFill>
              <a:effectLst/>
              <a:uLnTx/>
              <a:uFillTx/>
              <a:latin typeface="+mn-lt"/>
              <a:ea typeface="+mn-ea"/>
              <a:cs typeface="+mn-cs"/>
            </a:rPr>
            <a:t>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reikšmė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(&lt;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0 kt</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/metus)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rodo, kad analizuojama teisėkūros iniciatyva </a:t>
          </a:r>
          <a:r>
            <a:rPr kumimoji="0" lang="lt-LT" sz="1400" b="1" i="0" u="sng" strike="noStrike" kern="0" cap="none" spc="0" normalizeH="0" baseline="0" noProof="0">
              <a:ln>
                <a:noFill/>
              </a:ln>
              <a:solidFill>
                <a:srgbClr val="F4FAF6">
                  <a:lumMod val="25000"/>
                </a:srgbClr>
              </a:solidFill>
              <a:effectLst/>
              <a:uLnTx/>
              <a:uFillTx/>
              <a:latin typeface="+mn-lt"/>
              <a:ea typeface="+mn-ea"/>
              <a:cs typeface="+mn-cs"/>
            </a:rPr>
            <a:t>ŠESD kiekį didina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t.y. apskaičiuotas ŠESD kiekis susidaręs iš projektinio veiklos rodiklio yra didesnis nei iš bazinio veiklos rodiklio ). Daroma prielaida, kad teisėkūros iniciatyvos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poveikis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aplinkos oro kokybei yra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neigiamas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Jei ŠESD kiekio pokyčių reikšmės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viršija</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Teis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ėkūros poveikio aplinkai ir klimato kaitai (ex ante) vertinimo tvarkos aprašo" priede nustatytą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ribinę vertę</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en-US" sz="1400" b="1" i="0" u="none" strike="noStrike" kern="0" cap="none" spc="0" normalizeH="0" baseline="0" noProof="0">
              <a:ln>
                <a:noFill/>
              </a:ln>
              <a:solidFill>
                <a:srgbClr val="F4FAF6">
                  <a:lumMod val="25000"/>
                </a:srgbClr>
              </a:solidFill>
              <a:effectLst/>
              <a:uLnTx/>
              <a:uFillTx/>
              <a:latin typeface="+mn-lt"/>
              <a:ea typeface="+mn-ea"/>
              <a:cs typeface="+mn-cs"/>
            </a:rPr>
            <a:t>(</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0</a:t>
          </a:r>
          <a:r>
            <a:rPr kumimoji="0" lang="en-US" sz="1400" b="1" i="0" u="none" strike="noStrike" kern="0" cap="none" spc="0" normalizeH="0" baseline="0" noProof="0">
              <a:ln>
                <a:noFill/>
              </a:ln>
              <a:solidFill>
                <a:srgbClr val="F4FAF6">
                  <a:lumMod val="25000"/>
                </a:srgbClr>
              </a:solidFill>
              <a:effectLst/>
              <a:uLnTx/>
              <a:uFillTx/>
              <a:latin typeface="+mn-lt"/>
              <a:ea typeface="+mn-ea"/>
              <a:cs typeface="+mn-cs"/>
            </a:rPr>
            <a:t> kt/metus)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laikoma, kad teisėkūros iniciatyvos poveikis klimato kaitos švelninimui yra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reikšmingai neigiamas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t>
          </a: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Reikšmingai neigiamam teisėkūros iniciatyvos poveikio identifikavimui,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atitinkami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skaičiuoklė</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s laukeliai</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automatiškai nuspalvinami tamsiai žalia spalva.</a:t>
          </a:r>
          <a:endParaRPr kumimoji="0" lang="lt-LT" sz="12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lt-LT" sz="1200" b="0">
            <a:solidFill>
              <a:schemeClr val="accent3">
                <a:lumMod val="25000"/>
              </a:schemeClr>
            </a:solidFill>
            <a:effectLst/>
            <a:latin typeface="+mn-lt"/>
            <a:ea typeface="+mn-ea"/>
            <a:cs typeface="+mn-cs"/>
          </a:endParaRPr>
        </a:p>
      </xdr:txBody>
    </xdr:sp>
    <xdr:clientData/>
  </xdr:twoCellAnchor>
  <xdr:twoCellAnchor>
    <xdr:from>
      <xdr:col>0</xdr:col>
      <xdr:colOff>396022</xdr:colOff>
      <xdr:row>41</xdr:row>
      <xdr:rowOff>6828</xdr:rowOff>
    </xdr:from>
    <xdr:to>
      <xdr:col>3</xdr:col>
      <xdr:colOff>290412</xdr:colOff>
      <xdr:row>49</xdr:row>
      <xdr:rowOff>72481</xdr:rowOff>
    </xdr:to>
    <xdr:grpSp>
      <xdr:nvGrpSpPr>
        <xdr:cNvPr id="23" name="Grupė 8">
          <a:extLst>
            <a:ext uri="{FF2B5EF4-FFF2-40B4-BE49-F238E27FC236}">
              <a16:creationId xmlns:a16="http://schemas.microsoft.com/office/drawing/2014/main" id="{6604F428-C7F5-4331-9FF4-969B3839479A}"/>
            </a:ext>
          </a:extLst>
        </xdr:cNvPr>
        <xdr:cNvGrpSpPr/>
      </xdr:nvGrpSpPr>
      <xdr:grpSpPr>
        <a:xfrm>
          <a:off x="396022" y="8142766"/>
          <a:ext cx="1710093" cy="1573778"/>
          <a:chOff x="335643" y="7955643"/>
          <a:chExt cx="1717455" cy="1540492"/>
        </a:xfrm>
      </xdr:grpSpPr>
      <xdr:sp macro="" textlink="">
        <xdr:nvSpPr>
          <xdr:cNvPr id="24" name="TextBox 9">
            <a:hlinkClick xmlns:r="http://schemas.openxmlformats.org/officeDocument/2006/relationships" r:id="rId13"/>
            <a:extLst>
              <a:ext uri="{FF2B5EF4-FFF2-40B4-BE49-F238E27FC236}">
                <a16:creationId xmlns:a16="http://schemas.microsoft.com/office/drawing/2014/main" id="{1B0B7928-D184-4334-EF18-DB8C3D687288}"/>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5" name="Paveikslėlis 10">
            <a:extLst>
              <a:ext uri="{FF2B5EF4-FFF2-40B4-BE49-F238E27FC236}">
                <a16:creationId xmlns:a16="http://schemas.microsoft.com/office/drawing/2014/main" id="{98F200AF-6B92-8501-8E0E-66E5632ED62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127000</xdr:colOff>
      <xdr:row>1</xdr:row>
      <xdr:rowOff>14722</xdr:rowOff>
    </xdr:from>
    <xdr:to>
      <xdr:col>31</xdr:col>
      <xdr:colOff>1728</xdr:colOff>
      <xdr:row>21</xdr:row>
      <xdr:rowOff>362857</xdr:rowOff>
    </xdr:to>
    <xdr:sp macro="" textlink="">
      <xdr:nvSpPr>
        <xdr:cNvPr id="35" name="Stačiakampis 18">
          <a:extLst>
            <a:ext uri="{FF2B5EF4-FFF2-40B4-BE49-F238E27FC236}">
              <a16:creationId xmlns:a16="http://schemas.microsoft.com/office/drawing/2014/main" id="{BA7A0DAC-2279-4D05-9A7F-98BF96A26C62}"/>
            </a:ext>
            <a:ext uri="{147F2762-F138-4A5C-976F-8EAC2B608ADB}">
              <a16:predDERef xmlns:a16="http://schemas.microsoft.com/office/drawing/2014/main" pred="{3A95F281-E6EC-41CA-B745-E6429D1BFC73}"/>
            </a:ext>
          </a:extLst>
        </xdr:cNvPr>
        <xdr:cNvSpPr/>
      </xdr:nvSpPr>
      <xdr:spPr>
        <a:xfrm>
          <a:off x="12645571" y="404793"/>
          <a:ext cx="3857086" cy="3123993"/>
        </a:xfrm>
        <a:prstGeom prst="rect">
          <a:avLst/>
        </a:prstGeom>
        <a:solidFill>
          <a:srgbClr val="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11</xdr:col>
      <xdr:colOff>153737</xdr:colOff>
      <xdr:row>29</xdr:row>
      <xdr:rowOff>20053</xdr:rowOff>
    </xdr:from>
    <xdr:to>
      <xdr:col>11</xdr:col>
      <xdr:colOff>458537</xdr:colOff>
      <xdr:row>30</xdr:row>
      <xdr:rowOff>93198</xdr:rowOff>
    </xdr:to>
    <xdr:sp macro="" textlink="">
      <xdr:nvSpPr>
        <xdr:cNvPr id="9" name="AutoShape 1">
          <a:extLst>
            <a:ext uri="{FF2B5EF4-FFF2-40B4-BE49-F238E27FC236}">
              <a16:creationId xmlns:a16="http://schemas.microsoft.com/office/drawing/2014/main" id="{398EA6B1-FB45-4723-862D-96D70622DED6}"/>
            </a:ext>
          </a:extLst>
        </xdr:cNvPr>
        <xdr:cNvSpPr>
          <a:spLocks noChangeAspect="1" noChangeArrowheads="1"/>
        </xdr:cNvSpPr>
      </xdr:nvSpPr>
      <xdr:spPr bwMode="auto">
        <a:xfrm>
          <a:off x="11240837" y="6503403"/>
          <a:ext cx="304800" cy="3044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168728</xdr:colOff>
      <xdr:row>2</xdr:row>
      <xdr:rowOff>337168</xdr:rowOff>
    </xdr:from>
    <xdr:to>
      <xdr:col>30</xdr:col>
      <xdr:colOff>248104</xdr:colOff>
      <xdr:row>21</xdr:row>
      <xdr:rowOff>70922</xdr:rowOff>
    </xdr:to>
    <xdr:graphicFrame macro="">
      <xdr:nvGraphicFramePr>
        <xdr:cNvPr id="10" name="Chart 10">
          <a:extLst>
            <a:ext uri="{FF2B5EF4-FFF2-40B4-BE49-F238E27FC236}">
              <a16:creationId xmlns:a16="http://schemas.microsoft.com/office/drawing/2014/main" id="{CE41E772-6637-4B3D-B7DC-1DADE6FF1C02}"/>
            </a:ext>
            <a:ext uri="{147F2762-F138-4A5C-976F-8EAC2B608ADB}">
              <a16:predDERef xmlns:a16="http://schemas.microsoft.com/office/drawing/2014/main" pred="{4E3685E6-4564-F796-2525-ED9E05044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175532</xdr:colOff>
      <xdr:row>1</xdr:row>
      <xdr:rowOff>127619</xdr:rowOff>
    </xdr:from>
    <xdr:to>
      <xdr:col>30</xdr:col>
      <xdr:colOff>254701</xdr:colOff>
      <xdr:row>2</xdr:row>
      <xdr:rowOff>281215</xdr:rowOff>
    </xdr:to>
    <xdr:sp macro="" textlink="">
      <xdr:nvSpPr>
        <xdr:cNvPr id="12" name="TextBox 1">
          <a:extLst>
            <a:ext uri="{FF2B5EF4-FFF2-40B4-BE49-F238E27FC236}">
              <a16:creationId xmlns:a16="http://schemas.microsoft.com/office/drawing/2014/main" id="{643D5BF5-A3BC-4962-8DC2-F82D93E73164}"/>
            </a:ext>
            <a:ext uri="{147F2762-F138-4A5C-976F-8EAC2B608ADB}">
              <a16:predDERef xmlns:a16="http://schemas.microsoft.com/office/drawing/2014/main" pred="{51AF9B31-415A-450C-86FE-D9109F1E46F3}"/>
            </a:ext>
          </a:extLst>
        </xdr:cNvPr>
        <xdr:cNvSpPr txBox="1"/>
      </xdr:nvSpPr>
      <xdr:spPr>
        <a:xfrm>
          <a:off x="12122603" y="517690"/>
          <a:ext cx="3562598" cy="362239"/>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200" b="0">
            <a:ln>
              <a:noFill/>
            </a:ln>
            <a:solidFill>
              <a:schemeClr val="accent3">
                <a:lumMod val="25000"/>
              </a:schemeClr>
            </a:solidFill>
            <a:effectLst/>
          </a:endParaRPr>
        </a:p>
      </xdr:txBody>
    </xdr:sp>
    <xdr:clientData/>
  </xdr:twoCellAnchor>
  <xdr:twoCellAnchor>
    <xdr:from>
      <xdr:col>24</xdr:col>
      <xdr:colOff>484682</xdr:colOff>
      <xdr:row>1</xdr:row>
      <xdr:rowOff>106300</xdr:rowOff>
    </xdr:from>
    <xdr:to>
      <xdr:col>30</xdr:col>
      <xdr:colOff>52126</xdr:colOff>
      <xdr:row>2</xdr:row>
      <xdr:rowOff>313376</xdr:rowOff>
    </xdr:to>
    <xdr:sp macro="" textlink="">
      <xdr:nvSpPr>
        <xdr:cNvPr id="13" name="TextBox 24">
          <a:extLst>
            <a:ext uri="{FF2B5EF4-FFF2-40B4-BE49-F238E27FC236}">
              <a16:creationId xmlns:a16="http://schemas.microsoft.com/office/drawing/2014/main" id="{E29EBFFB-6F52-4B88-8109-4D913059125F}"/>
            </a:ext>
            <a:ext uri="{147F2762-F138-4A5C-976F-8EAC2B608ADB}">
              <a16:predDERef xmlns:a16="http://schemas.microsoft.com/office/drawing/2014/main" pred="{43939842-E17C-4D1A-AD90-90C305F1A6E7}"/>
            </a:ext>
          </a:extLst>
        </xdr:cNvPr>
        <xdr:cNvSpPr txBox="1"/>
      </xdr:nvSpPr>
      <xdr:spPr>
        <a:xfrm>
          <a:off x="12431753" y="496371"/>
          <a:ext cx="3050873" cy="41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lt-LT" sz="1000" b="1">
              <a:solidFill>
                <a:schemeClr val="accent3">
                  <a:lumMod val="25000"/>
                </a:schemeClr>
              </a:solidFill>
              <a:effectLst/>
              <a:latin typeface="+mn-lt"/>
              <a:ea typeface="+mn-ea"/>
              <a:cs typeface="+mn-cs"/>
            </a:rPr>
            <a:t>Kaupiamasis  ŠESD kiekio pokytis</a:t>
          </a:r>
          <a:endParaRPr lang="en-GB" sz="1000" b="0">
            <a:solidFill>
              <a:schemeClr val="accent3">
                <a:lumMod val="25000"/>
              </a:schemeClr>
            </a:solidFill>
            <a:effectLst/>
          </a:endParaRPr>
        </a:p>
      </xdr:txBody>
    </xdr:sp>
    <xdr:clientData/>
  </xdr:twoCellAnchor>
  <xdr:twoCellAnchor>
    <xdr:from>
      <xdr:col>4</xdr:col>
      <xdr:colOff>85547</xdr:colOff>
      <xdr:row>23</xdr:row>
      <xdr:rowOff>27608</xdr:rowOff>
    </xdr:from>
    <xdr:to>
      <xdr:col>5</xdr:col>
      <xdr:colOff>691736</xdr:colOff>
      <xdr:row>24</xdr:row>
      <xdr:rowOff>144729</xdr:rowOff>
    </xdr:to>
    <xdr:sp macro="" textlink="">
      <xdr:nvSpPr>
        <xdr:cNvPr id="14" name="TextBox 13">
          <a:extLst>
            <a:ext uri="{FF2B5EF4-FFF2-40B4-BE49-F238E27FC236}">
              <a16:creationId xmlns:a16="http://schemas.microsoft.com/office/drawing/2014/main" id="{CCDEC2F4-2411-4AB2-AB96-8CF85901847F}"/>
            </a:ext>
            <a:ext uri="{147F2762-F138-4A5C-976F-8EAC2B608ADB}">
              <a16:predDERef xmlns:a16="http://schemas.microsoft.com/office/drawing/2014/main" pred="{B3EC6AE9-7AAB-989C-8BBF-605887A19193}"/>
            </a:ext>
          </a:extLst>
        </xdr:cNvPr>
        <xdr:cNvSpPr txBox="1"/>
      </xdr:nvSpPr>
      <xdr:spPr>
        <a:xfrm>
          <a:off x="2555697" y="5444158"/>
          <a:ext cx="828439" cy="390171"/>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lt-LT" sz="900" b="1">
            <a:solidFill>
              <a:schemeClr val="bg2">
                <a:lumMod val="50000"/>
              </a:schemeClr>
            </a:solidFill>
            <a:latin typeface="+mn-lt"/>
            <a:ea typeface="+mn-lt"/>
            <a:cs typeface="+mn-lt"/>
          </a:endParaRPr>
        </a:p>
      </xdr:txBody>
    </xdr:sp>
    <xdr:clientData/>
  </xdr:twoCellAnchor>
  <xdr:twoCellAnchor>
    <xdr:from>
      <xdr:col>5</xdr:col>
      <xdr:colOff>558798</xdr:colOff>
      <xdr:row>30</xdr:row>
      <xdr:rowOff>100881</xdr:rowOff>
    </xdr:from>
    <xdr:to>
      <xdr:col>6</xdr:col>
      <xdr:colOff>192806</xdr:colOff>
      <xdr:row>31</xdr:row>
      <xdr:rowOff>59458</xdr:rowOff>
    </xdr:to>
    <xdr:sp macro="" textlink="">
      <xdr:nvSpPr>
        <xdr:cNvPr id="19" name="TextBox 12">
          <a:extLst>
            <a:ext uri="{FF2B5EF4-FFF2-40B4-BE49-F238E27FC236}">
              <a16:creationId xmlns:a16="http://schemas.microsoft.com/office/drawing/2014/main" id="{F8F720D3-37B4-4E9D-9BD8-9220655E205B}"/>
            </a:ext>
          </a:extLst>
        </xdr:cNvPr>
        <xdr:cNvSpPr txBox="1"/>
      </xdr:nvSpPr>
      <xdr:spPr>
        <a:xfrm>
          <a:off x="3246044" y="4812765"/>
          <a:ext cx="3425603" cy="299084"/>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900">
            <a:solidFill>
              <a:schemeClr val="bg2">
                <a:lumMod val="50000"/>
              </a:schemeClr>
            </a:solidFill>
          </a:endParaRPr>
        </a:p>
      </xdr:txBody>
    </xdr:sp>
    <xdr:clientData/>
  </xdr:twoCellAnchor>
  <xdr:twoCellAnchor>
    <xdr:from>
      <xdr:col>0</xdr:col>
      <xdr:colOff>366060</xdr:colOff>
      <xdr:row>15</xdr:row>
      <xdr:rowOff>186765</xdr:rowOff>
    </xdr:from>
    <xdr:to>
      <xdr:col>3</xdr:col>
      <xdr:colOff>80309</xdr:colOff>
      <xdr:row>17</xdr:row>
      <xdr:rowOff>376089</xdr:rowOff>
    </xdr:to>
    <xdr:pic>
      <xdr:nvPicPr>
        <xdr:cNvPr id="26" name="Picture 6">
          <a:extLst>
            <a:ext uri="{FF2B5EF4-FFF2-40B4-BE49-F238E27FC236}">
              <a16:creationId xmlns:a16="http://schemas.microsoft.com/office/drawing/2014/main" id="{DBDAC8E8-25CB-410B-B70D-E7033C8A0889}"/>
            </a:ext>
          </a:extLst>
        </xdr:cNvPr>
        <xdr:cNvPicPr>
          <a:picLocks noChangeAspect="1"/>
        </xdr:cNvPicPr>
      </xdr:nvPicPr>
      <xdr:blipFill>
        <a:blip xmlns:r="http://schemas.openxmlformats.org/officeDocument/2006/relationships" r:embed="rId2"/>
        <a:stretch>
          <a:fillRect/>
        </a:stretch>
      </xdr:blipFill>
      <xdr:spPr>
        <a:xfrm>
          <a:off x="366060" y="2536265"/>
          <a:ext cx="1562099" cy="646524"/>
        </a:xfrm>
        <a:prstGeom prst="rect">
          <a:avLst/>
        </a:prstGeom>
      </xdr:spPr>
    </xdr:pic>
    <xdr:clientData/>
  </xdr:twoCellAnchor>
  <xdr:twoCellAnchor>
    <xdr:from>
      <xdr:col>0</xdr:col>
      <xdr:colOff>217714</xdr:colOff>
      <xdr:row>0</xdr:row>
      <xdr:rowOff>204107</xdr:rowOff>
    </xdr:from>
    <xdr:to>
      <xdr:col>3</xdr:col>
      <xdr:colOff>269593</xdr:colOff>
      <xdr:row>54</xdr:row>
      <xdr:rowOff>13470</xdr:rowOff>
    </xdr:to>
    <xdr:sp macro="" textlink="">
      <xdr:nvSpPr>
        <xdr:cNvPr id="2" name="Stačiakampis: suapvalinti kampai 5">
          <a:extLst>
            <a:ext uri="{FF2B5EF4-FFF2-40B4-BE49-F238E27FC236}">
              <a16:creationId xmlns:a16="http://schemas.microsoft.com/office/drawing/2014/main" id="{C5DA60BC-7F94-4E7C-B1AB-D5F4BDAADE60}"/>
            </a:ext>
          </a:extLst>
        </xdr:cNvPr>
        <xdr:cNvSpPr/>
      </xdr:nvSpPr>
      <xdr:spPr>
        <a:xfrm>
          <a:off x="217714" y="204107"/>
          <a:ext cx="1807200" cy="9851434"/>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438199</xdr:colOff>
      <xdr:row>1</xdr:row>
      <xdr:rowOff>18666</xdr:rowOff>
    </xdr:from>
    <xdr:to>
      <xdr:col>3</xdr:col>
      <xdr:colOff>60905</xdr:colOff>
      <xdr:row>2</xdr:row>
      <xdr:rowOff>391914</xdr:rowOff>
    </xdr:to>
    <xdr:pic>
      <xdr:nvPicPr>
        <xdr:cNvPr id="3" name="Paveikslėlis 2">
          <a:extLst>
            <a:ext uri="{FF2B5EF4-FFF2-40B4-BE49-F238E27FC236}">
              <a16:creationId xmlns:a16="http://schemas.microsoft.com/office/drawing/2014/main" id="{D0FA1499-795D-4B1F-A8FA-FD814B693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8199" y="411211"/>
          <a:ext cx="1458433" cy="592612"/>
        </a:xfrm>
        <a:prstGeom prst="rect">
          <a:avLst/>
        </a:prstGeom>
      </xdr:spPr>
    </xdr:pic>
    <xdr:clientData/>
  </xdr:twoCellAnchor>
  <xdr:twoCellAnchor editAs="oneCell">
    <xdr:from>
      <xdr:col>1</xdr:col>
      <xdr:colOff>261007</xdr:colOff>
      <xdr:row>30</xdr:row>
      <xdr:rowOff>67896</xdr:rowOff>
    </xdr:from>
    <xdr:to>
      <xdr:col>2</xdr:col>
      <xdr:colOff>170068</xdr:colOff>
      <xdr:row>32</xdr:row>
      <xdr:rowOff>22537</xdr:rowOff>
    </xdr:to>
    <xdr:pic>
      <xdr:nvPicPr>
        <xdr:cNvPr id="4" name="Grafinis elementas 10" descr="Envelope outline">
          <a:extLst>
            <a:ext uri="{FF2B5EF4-FFF2-40B4-BE49-F238E27FC236}">
              <a16:creationId xmlns:a16="http://schemas.microsoft.com/office/drawing/2014/main" id="{84563F33-F549-402F-BCCD-BC7DF8D52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6114" y="5429110"/>
          <a:ext cx="494168" cy="444499"/>
        </a:xfrm>
        <a:prstGeom prst="rect">
          <a:avLst/>
        </a:prstGeom>
      </xdr:spPr>
    </xdr:pic>
    <xdr:clientData/>
  </xdr:twoCellAnchor>
  <xdr:twoCellAnchor>
    <xdr:from>
      <xdr:col>1</xdr:col>
      <xdr:colOff>45863</xdr:colOff>
      <xdr:row>32</xdr:row>
      <xdr:rowOff>35446</xdr:rowOff>
    </xdr:from>
    <xdr:to>
      <xdr:col>3</xdr:col>
      <xdr:colOff>194298</xdr:colOff>
      <xdr:row>33</xdr:row>
      <xdr:rowOff>110428</xdr:rowOff>
    </xdr:to>
    <xdr:sp macro="" textlink="">
      <xdr:nvSpPr>
        <xdr:cNvPr id="5" name="TextBox 4">
          <a:extLst>
            <a:ext uri="{FF2B5EF4-FFF2-40B4-BE49-F238E27FC236}">
              <a16:creationId xmlns:a16="http://schemas.microsoft.com/office/drawing/2014/main" id="{563D7D50-9E76-4220-8665-AD69B1E81B5C}"/>
            </a:ext>
          </a:extLst>
        </xdr:cNvPr>
        <xdr:cNvSpPr txBox="1"/>
      </xdr:nvSpPr>
      <xdr:spPr>
        <a:xfrm>
          <a:off x="630970" y="5886517"/>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1</xdr:col>
      <xdr:colOff>365864</xdr:colOff>
      <xdr:row>36</xdr:row>
      <xdr:rowOff>45993</xdr:rowOff>
    </xdr:from>
    <xdr:to>
      <xdr:col>2</xdr:col>
      <xdr:colOff>131615</xdr:colOff>
      <xdr:row>38</xdr:row>
      <xdr:rowOff>43065</xdr:rowOff>
    </xdr:to>
    <xdr:pic>
      <xdr:nvPicPr>
        <xdr:cNvPr id="6" name="Grafinis elementas 12" descr="Receiver outline">
          <a:extLst>
            <a:ext uri="{FF2B5EF4-FFF2-40B4-BE49-F238E27FC236}">
              <a16:creationId xmlns:a16="http://schemas.microsoft.com/office/drawing/2014/main" id="{9D9FC981-3349-4463-AEC8-AC0C6F99CA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950971" y="6659064"/>
          <a:ext cx="350858" cy="387596"/>
        </a:xfrm>
        <a:prstGeom prst="rect">
          <a:avLst/>
        </a:prstGeom>
      </xdr:spPr>
    </xdr:pic>
    <xdr:clientData/>
  </xdr:twoCellAnchor>
  <xdr:twoCellAnchor>
    <xdr:from>
      <xdr:col>0</xdr:col>
      <xdr:colOff>564789</xdr:colOff>
      <xdr:row>38</xdr:row>
      <xdr:rowOff>176879</xdr:rowOff>
    </xdr:from>
    <xdr:to>
      <xdr:col>3</xdr:col>
      <xdr:colOff>128117</xdr:colOff>
      <xdr:row>40</xdr:row>
      <xdr:rowOff>50847</xdr:rowOff>
    </xdr:to>
    <xdr:sp macro="" textlink="">
      <xdr:nvSpPr>
        <xdr:cNvPr id="8" name="TextBox 14">
          <a:extLst>
            <a:ext uri="{FF2B5EF4-FFF2-40B4-BE49-F238E27FC236}">
              <a16:creationId xmlns:a16="http://schemas.microsoft.com/office/drawing/2014/main" id="{C2DDDFD2-C314-43AA-BDB5-05894599A869}"/>
            </a:ext>
          </a:extLst>
        </xdr:cNvPr>
        <xdr:cNvSpPr txBox="1"/>
      </xdr:nvSpPr>
      <xdr:spPr>
        <a:xfrm>
          <a:off x="564789" y="7170950"/>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394609</xdr:colOff>
      <xdr:row>3</xdr:row>
      <xdr:rowOff>326570</xdr:rowOff>
    </xdr:from>
    <xdr:to>
      <xdr:col>3</xdr:col>
      <xdr:colOff>122488</xdr:colOff>
      <xdr:row>11</xdr:row>
      <xdr:rowOff>231943</xdr:rowOff>
    </xdr:to>
    <xdr:pic>
      <xdr:nvPicPr>
        <xdr:cNvPr id="16" name="Picture 11">
          <a:hlinkClick xmlns:r="http://schemas.openxmlformats.org/officeDocument/2006/relationships" r:id="rId8"/>
          <a:extLst>
            <a:ext uri="{FF2B5EF4-FFF2-40B4-BE49-F238E27FC236}">
              <a16:creationId xmlns:a16="http://schemas.microsoft.com/office/drawing/2014/main" id="{58C7D21A-093F-4A87-B7F4-848385C46ADF}"/>
            </a:ext>
          </a:extLst>
        </xdr:cNvPr>
        <xdr:cNvPicPr>
          <a:picLocks noChangeAspect="1"/>
        </xdr:cNvPicPr>
      </xdr:nvPicPr>
      <xdr:blipFill>
        <a:blip xmlns:r="http://schemas.openxmlformats.org/officeDocument/2006/relationships" r:embed="rId9"/>
        <a:stretch>
          <a:fillRect/>
        </a:stretch>
      </xdr:blipFill>
      <xdr:spPr>
        <a:xfrm>
          <a:off x="394609" y="1510391"/>
          <a:ext cx="1483200" cy="694588"/>
        </a:xfrm>
        <a:prstGeom prst="rect">
          <a:avLst/>
        </a:prstGeom>
      </xdr:spPr>
    </xdr:pic>
    <xdr:clientData/>
  </xdr:twoCellAnchor>
  <xdr:twoCellAnchor editAs="oneCell">
    <xdr:from>
      <xdr:col>0</xdr:col>
      <xdr:colOff>394609</xdr:colOff>
      <xdr:row>14</xdr:row>
      <xdr:rowOff>81643</xdr:rowOff>
    </xdr:from>
    <xdr:to>
      <xdr:col>3</xdr:col>
      <xdr:colOff>128838</xdr:colOff>
      <xdr:row>20</xdr:row>
      <xdr:rowOff>548</xdr:rowOff>
    </xdr:to>
    <xdr:pic>
      <xdr:nvPicPr>
        <xdr:cNvPr id="17" name="Picture 16">
          <a:hlinkClick xmlns:r="http://schemas.openxmlformats.org/officeDocument/2006/relationships" r:id="rId8"/>
          <a:extLst>
            <a:ext uri="{FF2B5EF4-FFF2-40B4-BE49-F238E27FC236}">
              <a16:creationId xmlns:a16="http://schemas.microsoft.com/office/drawing/2014/main" id="{A5572606-F567-4390-9C58-9C7929258E0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4609" y="2449286"/>
          <a:ext cx="1483200" cy="708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394608</xdr:colOff>
      <xdr:row>20</xdr:row>
      <xdr:rowOff>258534</xdr:rowOff>
    </xdr:from>
    <xdr:to>
      <xdr:col>3</xdr:col>
      <xdr:colOff>122466</xdr:colOff>
      <xdr:row>22</xdr:row>
      <xdr:rowOff>167720</xdr:rowOff>
    </xdr:to>
    <xdr:pic>
      <xdr:nvPicPr>
        <xdr:cNvPr id="18" name="Picture 13">
          <a:hlinkClick xmlns:r="http://schemas.openxmlformats.org/officeDocument/2006/relationships" r:id="rId11"/>
          <a:extLst>
            <a:ext uri="{FF2B5EF4-FFF2-40B4-BE49-F238E27FC236}">
              <a16:creationId xmlns:a16="http://schemas.microsoft.com/office/drawing/2014/main" id="{3C19B527-C849-410B-B266-107E16332B95}"/>
            </a:ext>
          </a:extLst>
        </xdr:cNvPr>
        <xdr:cNvPicPr>
          <a:picLocks noChangeAspect="1"/>
        </xdr:cNvPicPr>
      </xdr:nvPicPr>
      <xdr:blipFill>
        <a:blip xmlns:r="http://schemas.openxmlformats.org/officeDocument/2006/relationships" r:embed="rId12"/>
        <a:stretch>
          <a:fillRect/>
        </a:stretch>
      </xdr:blipFill>
      <xdr:spPr>
        <a:xfrm>
          <a:off x="394608" y="3415391"/>
          <a:ext cx="1483179" cy="698400"/>
        </a:xfrm>
        <a:prstGeom prst="rect">
          <a:avLst/>
        </a:prstGeom>
      </xdr:spPr>
    </xdr:pic>
    <xdr:clientData/>
  </xdr:twoCellAnchor>
  <xdr:twoCellAnchor>
    <xdr:from>
      <xdr:col>0</xdr:col>
      <xdr:colOff>394609</xdr:colOff>
      <xdr:row>23</xdr:row>
      <xdr:rowOff>149677</xdr:rowOff>
    </xdr:from>
    <xdr:to>
      <xdr:col>3</xdr:col>
      <xdr:colOff>122488</xdr:colOff>
      <xdr:row>28</xdr:row>
      <xdr:rowOff>94254</xdr:rowOff>
    </xdr:to>
    <xdr:pic>
      <xdr:nvPicPr>
        <xdr:cNvPr id="21" name="Picture 64">
          <a:hlinkClick xmlns:r="http://schemas.openxmlformats.org/officeDocument/2006/relationships" r:id="rId13"/>
          <a:extLst>
            <a:ext uri="{FF2B5EF4-FFF2-40B4-BE49-F238E27FC236}">
              <a16:creationId xmlns:a16="http://schemas.microsoft.com/office/drawing/2014/main" id="{D7325467-0FB7-440B-B37B-A9CB3D5AFA78}"/>
            </a:ext>
          </a:extLst>
        </xdr:cNvPr>
        <xdr:cNvPicPr>
          <a:picLocks noChangeAspect="1"/>
        </xdr:cNvPicPr>
      </xdr:nvPicPr>
      <xdr:blipFill>
        <a:blip xmlns:r="http://schemas.openxmlformats.org/officeDocument/2006/relationships" r:embed="rId14"/>
        <a:stretch>
          <a:fillRect/>
        </a:stretch>
      </xdr:blipFill>
      <xdr:spPr>
        <a:xfrm>
          <a:off x="394609" y="4367891"/>
          <a:ext cx="1483200" cy="692970"/>
        </a:xfrm>
        <a:prstGeom prst="rect">
          <a:avLst/>
        </a:prstGeom>
      </xdr:spPr>
    </xdr:pic>
    <xdr:clientData/>
  </xdr:twoCellAnchor>
  <xdr:twoCellAnchor>
    <xdr:from>
      <xdr:col>4</xdr:col>
      <xdr:colOff>52971</xdr:colOff>
      <xdr:row>27</xdr:row>
      <xdr:rowOff>25378</xdr:rowOff>
    </xdr:from>
    <xdr:to>
      <xdr:col>5</xdr:col>
      <xdr:colOff>1947910</xdr:colOff>
      <xdr:row>29</xdr:row>
      <xdr:rowOff>63975</xdr:rowOff>
    </xdr:to>
    <xdr:sp macro="" textlink="">
      <xdr:nvSpPr>
        <xdr:cNvPr id="23" name="TextBox 22">
          <a:extLst>
            <a:ext uri="{FF2B5EF4-FFF2-40B4-BE49-F238E27FC236}">
              <a16:creationId xmlns:a16="http://schemas.microsoft.com/office/drawing/2014/main" id="{72E9F24F-1DDE-4DDF-A22F-F104C26E9B69}"/>
            </a:ext>
          </a:extLst>
        </xdr:cNvPr>
        <xdr:cNvSpPr txBox="1"/>
      </xdr:nvSpPr>
      <xdr:spPr>
        <a:xfrm>
          <a:off x="2520400" y="4506664"/>
          <a:ext cx="2121724" cy="365168"/>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ŽYMĖJIMAI</a:t>
          </a:r>
          <a:r>
            <a:rPr lang="lt-LT" sz="1400" b="1" baseline="0">
              <a:solidFill>
                <a:schemeClr val="accent3">
                  <a:lumMod val="25000"/>
                </a:schemeClr>
              </a:solidFill>
            </a:rPr>
            <a:t> IR PASTABOS</a:t>
          </a:r>
          <a:endParaRPr lang="lt-LT" sz="1400" b="1">
            <a:solidFill>
              <a:schemeClr val="accent3">
                <a:lumMod val="25000"/>
              </a:schemeClr>
            </a:solidFill>
          </a:endParaRPr>
        </a:p>
      </xdr:txBody>
    </xdr:sp>
    <xdr:clientData/>
  </xdr:twoCellAnchor>
  <xdr:twoCellAnchor>
    <xdr:from>
      <xdr:col>4</xdr:col>
      <xdr:colOff>176506</xdr:colOff>
      <xdr:row>31</xdr:row>
      <xdr:rowOff>138856</xdr:rowOff>
    </xdr:from>
    <xdr:to>
      <xdr:col>5</xdr:col>
      <xdr:colOff>527902</xdr:colOff>
      <xdr:row>32</xdr:row>
      <xdr:rowOff>60509</xdr:rowOff>
    </xdr:to>
    <xdr:sp macro="" textlink="">
      <xdr:nvSpPr>
        <xdr:cNvPr id="24" name="Stačiakampis 23">
          <a:extLst>
            <a:ext uri="{FF2B5EF4-FFF2-40B4-BE49-F238E27FC236}">
              <a16:creationId xmlns:a16="http://schemas.microsoft.com/office/drawing/2014/main" id="{E0ED9305-06EF-42DF-97DA-8CBCA4D1A85A}"/>
            </a:ext>
          </a:extLst>
        </xdr:cNvPr>
        <xdr:cNvSpPr/>
      </xdr:nvSpPr>
      <xdr:spPr>
        <a:xfrm>
          <a:off x="2643935" y="5400285"/>
          <a:ext cx="578181" cy="202867"/>
        </a:xfrm>
        <a:prstGeom prst="rect">
          <a:avLst/>
        </a:prstGeom>
        <a:solidFill>
          <a:srgbClr val="FFFFFF"/>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4</xdr:col>
      <xdr:colOff>184758</xdr:colOff>
      <xdr:row>33</xdr:row>
      <xdr:rowOff>108340</xdr:rowOff>
    </xdr:from>
    <xdr:to>
      <xdr:col>5</xdr:col>
      <xdr:colOff>532855</xdr:colOff>
      <xdr:row>34</xdr:row>
      <xdr:rowOff>129781</xdr:rowOff>
    </xdr:to>
    <xdr:sp macro="" textlink="">
      <xdr:nvSpPr>
        <xdr:cNvPr id="25" name="Stačiakampis 24">
          <a:extLst>
            <a:ext uri="{FF2B5EF4-FFF2-40B4-BE49-F238E27FC236}">
              <a16:creationId xmlns:a16="http://schemas.microsoft.com/office/drawing/2014/main" id="{51A1291D-C3C4-4DF8-B034-8B4A9558FEE8}"/>
            </a:ext>
          </a:extLst>
        </xdr:cNvPr>
        <xdr:cNvSpPr/>
      </xdr:nvSpPr>
      <xdr:spPr>
        <a:xfrm>
          <a:off x="2652187" y="5832411"/>
          <a:ext cx="574882" cy="202870"/>
        </a:xfrm>
        <a:prstGeom prst="rect">
          <a:avLst/>
        </a:prstGeom>
        <a:solidFill>
          <a:schemeClr val="tx1"/>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590743</xdr:colOff>
      <xdr:row>29</xdr:row>
      <xdr:rowOff>140670</xdr:rowOff>
    </xdr:from>
    <xdr:to>
      <xdr:col>7</xdr:col>
      <xdr:colOff>0</xdr:colOff>
      <xdr:row>30</xdr:row>
      <xdr:rowOff>126813</xdr:rowOff>
    </xdr:to>
    <xdr:sp macro="" textlink="">
      <xdr:nvSpPr>
        <xdr:cNvPr id="27" name="TextBox 26">
          <a:extLst>
            <a:ext uri="{FF2B5EF4-FFF2-40B4-BE49-F238E27FC236}">
              <a16:creationId xmlns:a16="http://schemas.microsoft.com/office/drawing/2014/main" id="{5EBD8D23-2C7B-45F5-8108-6D3281AC696A}"/>
            </a:ext>
          </a:extLst>
        </xdr:cNvPr>
        <xdr:cNvSpPr txBox="1"/>
      </xdr:nvSpPr>
      <xdr:spPr>
        <a:xfrm>
          <a:off x="3284957" y="4948527"/>
          <a:ext cx="3829133" cy="212929"/>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Duomenų</a:t>
          </a:r>
          <a:r>
            <a:rPr lang="lt-LT" sz="1100" baseline="0">
              <a:solidFill>
                <a:schemeClr val="accent3">
                  <a:lumMod val="25000"/>
                </a:schemeClr>
              </a:solidFill>
            </a:rPr>
            <a:t> įvesties laukelis</a:t>
          </a:r>
          <a:r>
            <a:rPr lang="en-US" sz="1100" baseline="0">
              <a:solidFill>
                <a:schemeClr val="accent3">
                  <a:lumMod val="25000"/>
                </a:schemeClr>
              </a:solidFill>
            </a:rPr>
            <a:t>. </a:t>
          </a:r>
          <a:r>
            <a:rPr lang="en-US" sz="1100" b="1" baseline="0">
              <a:solidFill>
                <a:schemeClr val="accent3">
                  <a:lumMod val="25000"/>
                </a:schemeClr>
              </a:solidFill>
            </a:rPr>
            <a:t>Pildo skai</a:t>
          </a:r>
          <a:r>
            <a:rPr lang="lt-LT" sz="1100" b="1" baseline="0">
              <a:solidFill>
                <a:schemeClr val="accent3">
                  <a:lumMod val="25000"/>
                </a:schemeClr>
              </a:solidFill>
            </a:rPr>
            <a:t>čiuoklės naudotojas</a:t>
          </a:r>
          <a:endParaRPr lang="lt-LT" sz="1100" b="1">
            <a:solidFill>
              <a:schemeClr val="accent3">
                <a:lumMod val="25000"/>
              </a:schemeClr>
            </a:solidFill>
          </a:endParaRPr>
        </a:p>
      </xdr:txBody>
    </xdr:sp>
    <xdr:clientData/>
  </xdr:twoCellAnchor>
  <xdr:twoCellAnchor>
    <xdr:from>
      <xdr:col>5</xdr:col>
      <xdr:colOff>596686</xdr:colOff>
      <xdr:row>31</xdr:row>
      <xdr:rowOff>104549</xdr:rowOff>
    </xdr:from>
    <xdr:to>
      <xdr:col>6</xdr:col>
      <xdr:colOff>662991</xdr:colOff>
      <xdr:row>33</xdr:row>
      <xdr:rowOff>18285</xdr:rowOff>
    </xdr:to>
    <xdr:sp macro="" textlink="">
      <xdr:nvSpPr>
        <xdr:cNvPr id="29" name="TextBox 28">
          <a:extLst>
            <a:ext uri="{FF2B5EF4-FFF2-40B4-BE49-F238E27FC236}">
              <a16:creationId xmlns:a16="http://schemas.microsoft.com/office/drawing/2014/main" id="{543C56DE-3BC3-460C-8EE6-0343A6D8480E}"/>
            </a:ext>
          </a:extLst>
        </xdr:cNvPr>
        <xdr:cNvSpPr txBox="1"/>
      </xdr:nvSpPr>
      <xdr:spPr>
        <a:xfrm>
          <a:off x="3290900" y="5365978"/>
          <a:ext cx="3449948" cy="376378"/>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Neredaguo</a:t>
          </a:r>
          <a:r>
            <a:rPr lang="en-US" sz="1100">
              <a:solidFill>
                <a:schemeClr val="accent3">
                  <a:lumMod val="25000"/>
                </a:schemeClr>
              </a:solidFill>
            </a:rPr>
            <a:t>ja</a:t>
          </a:r>
          <a:r>
            <a:rPr lang="lt-LT" sz="1100">
              <a:solidFill>
                <a:schemeClr val="accent3">
                  <a:lumMod val="25000"/>
                </a:schemeClr>
              </a:solidFill>
            </a:rPr>
            <a:t>mas</a:t>
          </a:r>
          <a:r>
            <a:rPr lang="lt-LT" sz="1100" baseline="0">
              <a:solidFill>
                <a:schemeClr val="accent3">
                  <a:lumMod val="25000"/>
                </a:schemeClr>
              </a:solidFill>
            </a:rPr>
            <a:t>  laukelis</a:t>
          </a:r>
          <a:endParaRPr lang="lt-LT" sz="1100">
            <a:solidFill>
              <a:schemeClr val="accent3">
                <a:lumMod val="25000"/>
              </a:schemeClr>
            </a:solidFill>
          </a:endParaRPr>
        </a:p>
      </xdr:txBody>
    </xdr:sp>
    <xdr:clientData/>
  </xdr:twoCellAnchor>
  <xdr:twoCellAnchor>
    <xdr:from>
      <xdr:col>5</xdr:col>
      <xdr:colOff>608064</xdr:colOff>
      <xdr:row>33</xdr:row>
      <xdr:rowOff>55726</xdr:rowOff>
    </xdr:from>
    <xdr:to>
      <xdr:col>8</xdr:col>
      <xdr:colOff>154214</xdr:colOff>
      <xdr:row>35</xdr:row>
      <xdr:rowOff>181427</xdr:rowOff>
    </xdr:to>
    <xdr:sp macro="" textlink="">
      <xdr:nvSpPr>
        <xdr:cNvPr id="32" name="TextBox 31">
          <a:extLst>
            <a:ext uri="{FF2B5EF4-FFF2-40B4-BE49-F238E27FC236}">
              <a16:creationId xmlns:a16="http://schemas.microsoft.com/office/drawing/2014/main" id="{8EF465FA-0C1B-47B9-99D6-8466034DCEBF}"/>
            </a:ext>
          </a:extLst>
        </xdr:cNvPr>
        <xdr:cNvSpPr txBox="1"/>
      </xdr:nvSpPr>
      <xdr:spPr>
        <a:xfrm>
          <a:off x="3302278" y="5779797"/>
          <a:ext cx="4635222" cy="488559"/>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Reikšmingai</a:t>
          </a:r>
          <a:r>
            <a:rPr lang="lt-LT" sz="1100" baseline="0">
              <a:solidFill>
                <a:schemeClr val="accent3">
                  <a:lumMod val="25000"/>
                </a:schemeClr>
              </a:solidFill>
            </a:rPr>
            <a:t> neigiamo teisėkūros iniciatyvos  poveikio identifikavimo laukelis</a:t>
          </a:r>
          <a:endParaRPr lang="lt-LT" sz="1100">
            <a:solidFill>
              <a:schemeClr val="accent3">
                <a:lumMod val="25000"/>
              </a:schemeClr>
            </a:solidFill>
          </a:endParaRPr>
        </a:p>
      </xdr:txBody>
    </xdr:sp>
    <xdr:clientData/>
  </xdr:twoCellAnchor>
  <xdr:twoCellAnchor>
    <xdr:from>
      <xdr:col>7</xdr:col>
      <xdr:colOff>0</xdr:colOff>
      <xdr:row>29</xdr:row>
      <xdr:rowOff>103723</xdr:rowOff>
    </xdr:from>
    <xdr:to>
      <xdr:col>11</xdr:col>
      <xdr:colOff>489857</xdr:colOff>
      <xdr:row>31</xdr:row>
      <xdr:rowOff>10534</xdr:rowOff>
    </xdr:to>
    <xdr:sp macro="" textlink="">
      <xdr:nvSpPr>
        <xdr:cNvPr id="37" name="TextBox 36">
          <a:extLst>
            <a:ext uri="{FF2B5EF4-FFF2-40B4-BE49-F238E27FC236}">
              <a16:creationId xmlns:a16="http://schemas.microsoft.com/office/drawing/2014/main" id="{18D83056-0DE9-4D9A-9D77-5641FB614166}"/>
            </a:ext>
          </a:extLst>
        </xdr:cNvPr>
        <xdr:cNvSpPr txBox="1"/>
      </xdr:nvSpPr>
      <xdr:spPr>
        <a:xfrm>
          <a:off x="7903634" y="4852616"/>
          <a:ext cx="3172580" cy="35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aseline="0">
              <a:solidFill>
                <a:schemeClr val="accent3">
                  <a:lumMod val="25000"/>
                </a:schemeClr>
              </a:solidFill>
            </a:rPr>
            <a:t>ŠESD</a:t>
          </a:r>
          <a:r>
            <a:rPr lang="lt-LT" sz="1100" baseline="30000">
              <a:solidFill>
                <a:schemeClr val="accent3">
                  <a:lumMod val="25000"/>
                </a:schemeClr>
              </a:solidFill>
            </a:rPr>
            <a:t> </a:t>
          </a:r>
          <a:r>
            <a:rPr lang="en-US" sz="1100" baseline="0">
              <a:solidFill>
                <a:schemeClr val="accent3">
                  <a:lumMod val="25000"/>
                </a:schemeClr>
              </a:solidFill>
              <a:effectLst/>
              <a:latin typeface="+mn-lt"/>
              <a:ea typeface="+mn-ea"/>
              <a:cs typeface="+mn-cs"/>
            </a:rPr>
            <a:t>- </a:t>
          </a:r>
          <a:r>
            <a:rPr lang="lt-LT" sz="1100" baseline="0">
              <a:solidFill>
                <a:schemeClr val="accent3">
                  <a:lumMod val="25000"/>
                </a:schemeClr>
              </a:solidFill>
              <a:effectLst/>
              <a:latin typeface="+mn-lt"/>
              <a:ea typeface="+mn-ea"/>
              <a:cs typeface="+mn-cs"/>
            </a:rPr>
            <a:t>šiltnamio efektą sukeliančios dujos</a:t>
          </a:r>
          <a:endParaRPr lang="lt-LT" sz="1100" baseline="30000">
            <a:solidFill>
              <a:schemeClr val="accent3">
                <a:lumMod val="25000"/>
              </a:schemeClr>
            </a:solidFill>
          </a:endParaRPr>
        </a:p>
      </xdr:txBody>
    </xdr:sp>
    <xdr:clientData/>
  </xdr:twoCellAnchor>
  <xdr:twoCellAnchor>
    <xdr:from>
      <xdr:col>4</xdr:col>
      <xdr:colOff>177333</xdr:colOff>
      <xdr:row>29</xdr:row>
      <xdr:rowOff>142981</xdr:rowOff>
    </xdr:from>
    <xdr:to>
      <xdr:col>5</xdr:col>
      <xdr:colOff>525430</xdr:colOff>
      <xdr:row>30</xdr:row>
      <xdr:rowOff>127309</xdr:rowOff>
    </xdr:to>
    <xdr:sp macro="" textlink="">
      <xdr:nvSpPr>
        <xdr:cNvPr id="42" name="Stačiakampis 41">
          <a:extLst>
            <a:ext uri="{FF2B5EF4-FFF2-40B4-BE49-F238E27FC236}">
              <a16:creationId xmlns:a16="http://schemas.microsoft.com/office/drawing/2014/main" id="{B6C26391-C6ED-42EB-983B-20846CBB26FC}"/>
            </a:ext>
          </a:extLst>
        </xdr:cNvPr>
        <xdr:cNvSpPr/>
      </xdr:nvSpPr>
      <xdr:spPr>
        <a:xfrm>
          <a:off x="2644762" y="4950838"/>
          <a:ext cx="574882" cy="211114"/>
        </a:xfrm>
        <a:prstGeom prst="rect">
          <a:avLst/>
        </a:prstGeom>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7</xdr:col>
      <xdr:colOff>0</xdr:colOff>
      <xdr:row>30</xdr:row>
      <xdr:rowOff>176130</xdr:rowOff>
    </xdr:from>
    <xdr:to>
      <xdr:col>10</xdr:col>
      <xdr:colOff>164139</xdr:colOff>
      <xdr:row>31</xdr:row>
      <xdr:rowOff>179429</xdr:rowOff>
    </xdr:to>
    <xdr:sp macro="" textlink="">
      <xdr:nvSpPr>
        <xdr:cNvPr id="45" name="TextBox 44">
          <a:extLst>
            <a:ext uri="{FF2B5EF4-FFF2-40B4-BE49-F238E27FC236}">
              <a16:creationId xmlns:a16="http://schemas.microsoft.com/office/drawing/2014/main" id="{A73EE28A-47B7-4092-962F-8D44BD7B811C}"/>
            </a:ext>
          </a:extLst>
        </xdr:cNvPr>
        <xdr:cNvSpPr txBox="1"/>
      </xdr:nvSpPr>
      <xdr:spPr>
        <a:xfrm>
          <a:off x="8319353" y="5210773"/>
          <a:ext cx="2331357" cy="230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100" b="0" i="0">
              <a:solidFill>
                <a:schemeClr val="accent3">
                  <a:lumMod val="25000"/>
                </a:schemeClr>
              </a:solidFill>
              <a:effectLst/>
              <a:latin typeface="+mn-lt"/>
              <a:ea typeface="+mn-ea"/>
              <a:cs typeface="+mn-cs"/>
            </a:rPr>
            <a:t>kt – kilotona</a:t>
          </a:r>
          <a:endParaRPr lang="lt-LT" b="0">
            <a:solidFill>
              <a:schemeClr val="accent3">
                <a:lumMod val="25000"/>
              </a:schemeClr>
            </a:solidFill>
            <a:effectLst/>
          </a:endParaRPr>
        </a:p>
        <a:p>
          <a:endParaRPr lang="lt-LT" sz="1100" b="0">
            <a:solidFill>
              <a:schemeClr val="accent3">
                <a:lumMod val="25000"/>
              </a:schemeClr>
            </a:solidFill>
          </a:endParaRPr>
        </a:p>
      </xdr:txBody>
    </xdr:sp>
    <xdr:clientData/>
  </xdr:twoCellAnchor>
  <xdr:twoCellAnchor>
    <xdr:from>
      <xdr:col>0</xdr:col>
      <xdr:colOff>453572</xdr:colOff>
      <xdr:row>43</xdr:row>
      <xdr:rowOff>9071</xdr:rowOff>
    </xdr:from>
    <xdr:to>
      <xdr:col>3</xdr:col>
      <xdr:colOff>320456</xdr:colOff>
      <xdr:row>51</xdr:row>
      <xdr:rowOff>98134</xdr:rowOff>
    </xdr:to>
    <xdr:grpSp>
      <xdr:nvGrpSpPr>
        <xdr:cNvPr id="31" name="Grupė 19">
          <a:extLst>
            <a:ext uri="{FF2B5EF4-FFF2-40B4-BE49-F238E27FC236}">
              <a16:creationId xmlns:a16="http://schemas.microsoft.com/office/drawing/2014/main" id="{44ED18EE-2C91-4E22-BD50-176144D7A23F}"/>
            </a:ext>
          </a:extLst>
        </xdr:cNvPr>
        <xdr:cNvGrpSpPr/>
      </xdr:nvGrpSpPr>
      <xdr:grpSpPr>
        <a:xfrm>
          <a:off x="453572" y="7547428"/>
          <a:ext cx="1717455" cy="1540492"/>
          <a:chOff x="335643" y="7955643"/>
          <a:chExt cx="1717455" cy="1540492"/>
        </a:xfrm>
      </xdr:grpSpPr>
      <xdr:sp macro="" textlink="">
        <xdr:nvSpPr>
          <xdr:cNvPr id="33" name="TextBox 27">
            <a:hlinkClick xmlns:r="http://schemas.openxmlformats.org/officeDocument/2006/relationships" r:id="rId15"/>
            <a:extLst>
              <a:ext uri="{FF2B5EF4-FFF2-40B4-BE49-F238E27FC236}">
                <a16:creationId xmlns:a16="http://schemas.microsoft.com/office/drawing/2014/main" id="{0AC49C2C-B779-626A-C55D-FD2029CD46AA}"/>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34" name="Paveikslėlis 29">
            <a:extLst>
              <a:ext uri="{FF2B5EF4-FFF2-40B4-BE49-F238E27FC236}">
                <a16:creationId xmlns:a16="http://schemas.microsoft.com/office/drawing/2014/main" id="{D5FD96C6-7148-2B62-3C40-8191760080CB}"/>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2" name="TextBox 1">
          <a:extLst>
            <a:ext uri="{FF2B5EF4-FFF2-40B4-BE49-F238E27FC236}">
              <a16:creationId xmlns:a16="http://schemas.microsoft.com/office/drawing/2014/main" id="{72C37132-D148-4D6F-A291-716D02A074A1}"/>
            </a:ext>
          </a:extLst>
        </xdr:cNvPr>
        <xdr:cNvSpPr txBox="1"/>
      </xdr:nvSpPr>
      <xdr:spPr>
        <a:xfrm>
          <a:off x="141942" y="979020"/>
          <a:ext cx="9868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224426</xdr:colOff>
      <xdr:row>1</xdr:row>
      <xdr:rowOff>13746</xdr:rowOff>
    </xdr:from>
    <xdr:to>
      <xdr:col>3</xdr:col>
      <xdr:colOff>562055</xdr:colOff>
      <xdr:row>50</xdr:row>
      <xdr:rowOff>54430</xdr:rowOff>
    </xdr:to>
    <xdr:sp macro="" textlink="">
      <xdr:nvSpPr>
        <xdr:cNvPr id="3" name="Stačiakampis: suapvalinti kampai 5">
          <a:extLst>
            <a:ext uri="{FF2B5EF4-FFF2-40B4-BE49-F238E27FC236}">
              <a16:creationId xmlns:a16="http://schemas.microsoft.com/office/drawing/2014/main" id="{80C52C25-01BE-4894-89E6-F4922C3C5DBE}"/>
            </a:ext>
          </a:extLst>
        </xdr:cNvPr>
        <xdr:cNvSpPr/>
      </xdr:nvSpPr>
      <xdr:spPr>
        <a:xfrm>
          <a:off x="224426" y="204246"/>
          <a:ext cx="1807200" cy="9851434"/>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122464</xdr:colOff>
      <xdr:row>2</xdr:row>
      <xdr:rowOff>13608</xdr:rowOff>
    </xdr:from>
    <xdr:to>
      <xdr:col>3</xdr:col>
      <xdr:colOff>330277</xdr:colOff>
      <xdr:row>4</xdr:row>
      <xdr:rowOff>168564</xdr:rowOff>
    </xdr:to>
    <xdr:pic>
      <xdr:nvPicPr>
        <xdr:cNvPr id="9" name="Paveikslėlis 2">
          <a:extLst>
            <a:ext uri="{FF2B5EF4-FFF2-40B4-BE49-F238E27FC236}">
              <a16:creationId xmlns:a16="http://schemas.microsoft.com/office/drawing/2014/main" id="{69C3FB36-78DD-4FF5-8526-3BF1D9BD51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821" y="394608"/>
          <a:ext cx="1378027" cy="590385"/>
        </a:xfrm>
        <a:prstGeom prst="rect">
          <a:avLst/>
        </a:prstGeom>
      </xdr:spPr>
    </xdr:pic>
    <xdr:clientData/>
  </xdr:twoCellAnchor>
  <xdr:twoCellAnchor>
    <xdr:from>
      <xdr:col>1</xdr:col>
      <xdr:colOff>95250</xdr:colOff>
      <xdr:row>7</xdr:row>
      <xdr:rowOff>122463</xdr:rowOff>
    </xdr:from>
    <xdr:to>
      <xdr:col>3</xdr:col>
      <xdr:colOff>408236</xdr:colOff>
      <xdr:row>10</xdr:row>
      <xdr:rowOff>55051</xdr:rowOff>
    </xdr:to>
    <xdr:pic>
      <xdr:nvPicPr>
        <xdr:cNvPr id="5" name="Picture 11">
          <a:hlinkClick xmlns:r="http://schemas.openxmlformats.org/officeDocument/2006/relationships" r:id="rId2"/>
          <a:extLst>
            <a:ext uri="{FF2B5EF4-FFF2-40B4-BE49-F238E27FC236}">
              <a16:creationId xmlns:a16="http://schemas.microsoft.com/office/drawing/2014/main" id="{ABEBCBE4-BEAA-451C-AC3F-BA664638B480}"/>
            </a:ext>
          </a:extLst>
        </xdr:cNvPr>
        <xdr:cNvPicPr>
          <a:picLocks noChangeAspect="1"/>
        </xdr:cNvPicPr>
      </xdr:nvPicPr>
      <xdr:blipFill>
        <a:blip xmlns:r="http://schemas.openxmlformats.org/officeDocument/2006/relationships" r:embed="rId3"/>
        <a:stretch>
          <a:fillRect/>
        </a:stretch>
      </xdr:blipFill>
      <xdr:spPr>
        <a:xfrm>
          <a:off x="394607" y="1510392"/>
          <a:ext cx="1483200" cy="694588"/>
        </a:xfrm>
        <a:prstGeom prst="rect">
          <a:avLst/>
        </a:prstGeom>
      </xdr:spPr>
    </xdr:pic>
    <xdr:clientData/>
  </xdr:twoCellAnchor>
  <xdr:twoCellAnchor editAs="oneCell">
    <xdr:from>
      <xdr:col>1</xdr:col>
      <xdr:colOff>95250</xdr:colOff>
      <xdr:row>11</xdr:row>
      <xdr:rowOff>122464</xdr:rowOff>
    </xdr:from>
    <xdr:to>
      <xdr:col>3</xdr:col>
      <xdr:colOff>408236</xdr:colOff>
      <xdr:row>14</xdr:row>
      <xdr:rowOff>200648</xdr:rowOff>
    </xdr:to>
    <xdr:pic>
      <xdr:nvPicPr>
        <xdr:cNvPr id="12" name="Picture 11">
          <a:hlinkClick xmlns:r="http://schemas.openxmlformats.org/officeDocument/2006/relationships" r:id="rId4"/>
          <a:extLst>
            <a:ext uri="{FF2B5EF4-FFF2-40B4-BE49-F238E27FC236}">
              <a16:creationId xmlns:a16="http://schemas.microsoft.com/office/drawing/2014/main" id="{6FBD2A2C-0540-4C1E-820F-7A2E74B0385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4607" y="2462893"/>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16</xdr:row>
      <xdr:rowOff>68035</xdr:rowOff>
    </xdr:from>
    <xdr:to>
      <xdr:col>3</xdr:col>
      <xdr:colOff>408236</xdr:colOff>
      <xdr:row>19</xdr:row>
      <xdr:rowOff>177879</xdr:rowOff>
    </xdr:to>
    <xdr:pic>
      <xdr:nvPicPr>
        <xdr:cNvPr id="13" name="Picture 63">
          <a:hlinkClick xmlns:r="http://schemas.openxmlformats.org/officeDocument/2006/relationships" r:id="rId6"/>
          <a:extLst>
            <a:ext uri="{FF2B5EF4-FFF2-40B4-BE49-F238E27FC236}">
              <a16:creationId xmlns:a16="http://schemas.microsoft.com/office/drawing/2014/main" id="{C1BA2EC0-85FD-41C6-B4D7-82999BA6AC41}"/>
            </a:ext>
          </a:extLst>
        </xdr:cNvPr>
        <xdr:cNvPicPr>
          <a:picLocks noChangeAspect="1"/>
        </xdr:cNvPicPr>
      </xdr:nvPicPr>
      <xdr:blipFill>
        <a:blip xmlns:r="http://schemas.openxmlformats.org/officeDocument/2006/relationships" r:embed="rId7"/>
        <a:stretch>
          <a:fillRect/>
        </a:stretch>
      </xdr:blipFill>
      <xdr:spPr>
        <a:xfrm>
          <a:off x="394607" y="3415392"/>
          <a:ext cx="1483200" cy="694951"/>
        </a:xfrm>
        <a:prstGeom prst="rect">
          <a:avLst/>
        </a:prstGeom>
      </xdr:spPr>
    </xdr:pic>
    <xdr:clientData/>
  </xdr:twoCellAnchor>
  <xdr:twoCellAnchor>
    <xdr:from>
      <xdr:col>1</xdr:col>
      <xdr:colOff>95250</xdr:colOff>
      <xdr:row>21</xdr:row>
      <xdr:rowOff>54429</xdr:rowOff>
    </xdr:from>
    <xdr:to>
      <xdr:col>3</xdr:col>
      <xdr:colOff>408236</xdr:colOff>
      <xdr:row>24</xdr:row>
      <xdr:rowOff>123869</xdr:rowOff>
    </xdr:to>
    <xdr:pic>
      <xdr:nvPicPr>
        <xdr:cNvPr id="14" name="Picture 19">
          <a:hlinkClick xmlns:r="http://schemas.openxmlformats.org/officeDocument/2006/relationships" r:id="rId8"/>
          <a:extLst>
            <a:ext uri="{FF2B5EF4-FFF2-40B4-BE49-F238E27FC236}">
              <a16:creationId xmlns:a16="http://schemas.microsoft.com/office/drawing/2014/main" id="{8E3EC836-CF93-419A-973D-6ACC6BA44043}"/>
            </a:ext>
          </a:extLst>
        </xdr:cNvPr>
        <xdr:cNvPicPr>
          <a:picLocks noChangeAspect="1"/>
        </xdr:cNvPicPr>
      </xdr:nvPicPr>
      <xdr:blipFill>
        <a:blip xmlns:r="http://schemas.openxmlformats.org/officeDocument/2006/relationships" r:embed="rId9"/>
        <a:stretch>
          <a:fillRect/>
        </a:stretch>
      </xdr:blipFill>
      <xdr:spPr>
        <a:xfrm>
          <a:off x="394607" y="4367893"/>
          <a:ext cx="1483200" cy="695369"/>
        </a:xfrm>
        <a:prstGeom prst="rect">
          <a:avLst/>
        </a:prstGeom>
      </xdr:spPr>
    </xdr:pic>
    <xdr:clientData/>
  </xdr:twoCellAnchor>
  <xdr:twoCellAnchor editAs="oneCell">
    <xdr:from>
      <xdr:col>1</xdr:col>
      <xdr:colOff>539862</xdr:colOff>
      <xdr:row>26</xdr:row>
      <xdr:rowOff>54428</xdr:rowOff>
    </xdr:from>
    <xdr:to>
      <xdr:col>2</xdr:col>
      <xdr:colOff>448923</xdr:colOff>
      <xdr:row>28</xdr:row>
      <xdr:rowOff>98877</xdr:rowOff>
    </xdr:to>
    <xdr:pic>
      <xdr:nvPicPr>
        <xdr:cNvPr id="15" name="Grafinis elementas 10" descr="Envelope outline">
          <a:extLst>
            <a:ext uri="{FF2B5EF4-FFF2-40B4-BE49-F238E27FC236}">
              <a16:creationId xmlns:a16="http://schemas.microsoft.com/office/drawing/2014/main" id="{5982C38B-6BF6-4AC6-8AD4-450F8F97BBA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39219" y="5429249"/>
          <a:ext cx="494168" cy="444499"/>
        </a:xfrm>
        <a:prstGeom prst="rect">
          <a:avLst/>
        </a:prstGeom>
      </xdr:spPr>
    </xdr:pic>
    <xdr:clientData/>
  </xdr:twoCellAnchor>
  <xdr:twoCellAnchor>
    <xdr:from>
      <xdr:col>1</xdr:col>
      <xdr:colOff>338325</xdr:colOff>
      <xdr:row>28</xdr:row>
      <xdr:rowOff>130835</xdr:rowOff>
    </xdr:from>
    <xdr:to>
      <xdr:col>3</xdr:col>
      <xdr:colOff>486760</xdr:colOff>
      <xdr:row>30</xdr:row>
      <xdr:rowOff>15317</xdr:rowOff>
    </xdr:to>
    <xdr:sp macro="" textlink="">
      <xdr:nvSpPr>
        <xdr:cNvPr id="17" name="TextBox 16">
          <a:extLst>
            <a:ext uri="{FF2B5EF4-FFF2-40B4-BE49-F238E27FC236}">
              <a16:creationId xmlns:a16="http://schemas.microsoft.com/office/drawing/2014/main" id="{70104B60-D2B6-46AE-97B7-8C285B99168B}"/>
            </a:ext>
          </a:extLst>
        </xdr:cNvPr>
        <xdr:cNvSpPr txBox="1"/>
      </xdr:nvSpPr>
      <xdr:spPr>
        <a:xfrm>
          <a:off x="637682" y="5886656"/>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editAs="oneCell">
    <xdr:from>
      <xdr:col>2</xdr:col>
      <xdr:colOff>73219</xdr:colOff>
      <xdr:row>32</xdr:row>
      <xdr:rowOff>141382</xdr:rowOff>
    </xdr:from>
    <xdr:to>
      <xdr:col>2</xdr:col>
      <xdr:colOff>424077</xdr:colOff>
      <xdr:row>34</xdr:row>
      <xdr:rowOff>128928</xdr:rowOff>
    </xdr:to>
    <xdr:pic>
      <xdr:nvPicPr>
        <xdr:cNvPr id="20" name="Grafinis elementas 12" descr="Receiver outline">
          <a:extLst>
            <a:ext uri="{FF2B5EF4-FFF2-40B4-BE49-F238E27FC236}">
              <a16:creationId xmlns:a16="http://schemas.microsoft.com/office/drawing/2014/main" id="{345B246A-3EE6-46C9-BFAB-12C30865369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957683" y="6659203"/>
          <a:ext cx="350858" cy="387596"/>
        </a:xfrm>
        <a:prstGeom prst="rect">
          <a:avLst/>
        </a:prstGeom>
      </xdr:spPr>
    </xdr:pic>
    <xdr:clientData/>
  </xdr:twoCellAnchor>
  <xdr:twoCellAnchor>
    <xdr:from>
      <xdr:col>1</xdr:col>
      <xdr:colOff>272144</xdr:colOff>
      <xdr:row>35</xdr:row>
      <xdr:rowOff>81768</xdr:rowOff>
    </xdr:from>
    <xdr:to>
      <xdr:col>3</xdr:col>
      <xdr:colOff>420579</xdr:colOff>
      <xdr:row>36</xdr:row>
      <xdr:rowOff>146236</xdr:rowOff>
    </xdr:to>
    <xdr:sp macro="" textlink="">
      <xdr:nvSpPr>
        <xdr:cNvPr id="22" name="TextBox 14">
          <a:extLst>
            <a:ext uri="{FF2B5EF4-FFF2-40B4-BE49-F238E27FC236}">
              <a16:creationId xmlns:a16="http://schemas.microsoft.com/office/drawing/2014/main" id="{F2316917-305A-4607-9505-904C87768779}"/>
            </a:ext>
          </a:extLst>
        </xdr:cNvPr>
        <xdr:cNvSpPr txBox="1"/>
      </xdr:nvSpPr>
      <xdr:spPr>
        <a:xfrm>
          <a:off x="571501" y="7171089"/>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5</xdr:col>
      <xdr:colOff>99787</xdr:colOff>
      <xdr:row>2</xdr:row>
      <xdr:rowOff>47625</xdr:rowOff>
    </xdr:from>
    <xdr:to>
      <xdr:col>8</xdr:col>
      <xdr:colOff>1</xdr:colOff>
      <xdr:row>3</xdr:row>
      <xdr:rowOff>108857</xdr:rowOff>
    </xdr:to>
    <xdr:sp macro="" textlink="">
      <xdr:nvSpPr>
        <xdr:cNvPr id="4" name="Stačiakampis 3">
          <a:extLst>
            <a:ext uri="{FF2B5EF4-FFF2-40B4-BE49-F238E27FC236}">
              <a16:creationId xmlns:a16="http://schemas.microsoft.com/office/drawing/2014/main" id="{18DF2464-219A-4B9C-A974-760E3ADA1CB1}"/>
            </a:ext>
            <a:ext uri="{147F2762-F138-4A5C-976F-8EAC2B608ADB}">
              <a16:predDERef xmlns:a16="http://schemas.microsoft.com/office/drawing/2014/main" pred="{F2316917-305A-4607-9505-904C87768779}"/>
            </a:ext>
          </a:extLst>
        </xdr:cNvPr>
        <xdr:cNvSpPr/>
      </xdr:nvSpPr>
      <xdr:spPr>
        <a:xfrm>
          <a:off x="2921001" y="410482"/>
          <a:ext cx="6313714" cy="29708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1209675</xdr:colOff>
      <xdr:row>2</xdr:row>
      <xdr:rowOff>57150</xdr:rowOff>
    </xdr:from>
    <xdr:to>
      <xdr:col>6</xdr:col>
      <xdr:colOff>2200275</xdr:colOff>
      <xdr:row>3</xdr:row>
      <xdr:rowOff>114300</xdr:rowOff>
    </xdr:to>
    <xdr:sp macro="" textlink="">
      <xdr:nvSpPr>
        <xdr:cNvPr id="7" name="TextBox 5">
          <a:extLst>
            <a:ext uri="{FF2B5EF4-FFF2-40B4-BE49-F238E27FC236}">
              <a16:creationId xmlns:a16="http://schemas.microsoft.com/office/drawing/2014/main" id="{0A4D262F-6C45-4700-B5BA-140AD076C2F3}"/>
            </a:ext>
            <a:ext uri="{147F2762-F138-4A5C-976F-8EAC2B608ADB}">
              <a16:predDERef xmlns:a16="http://schemas.microsoft.com/office/drawing/2014/main" pred="{18DF2464-219A-4B9C-A974-760E3ADA1CB1}"/>
            </a:ext>
          </a:extLst>
        </xdr:cNvPr>
        <xdr:cNvSpPr txBox="1"/>
      </xdr:nvSpPr>
      <xdr:spPr>
        <a:xfrm>
          <a:off x="5353050" y="438150"/>
          <a:ext cx="2752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accent3">
                  <a:lumMod val="25000"/>
                </a:schemeClr>
              </a:solidFill>
              <a:latin typeface="+mn-lt"/>
              <a:ea typeface="+mn-lt"/>
              <a:cs typeface="+mn-lt"/>
            </a:rPr>
            <a:t>SKAIČIUOKLĖS ATNAUJINIMO ISTORIJA</a:t>
          </a:r>
        </a:p>
      </xdr:txBody>
    </xdr:sp>
    <xdr:clientData/>
  </xdr:twoCellAnchor>
  <xdr:twoCellAnchor>
    <xdr:from>
      <xdr:col>1</xdr:col>
      <xdr:colOff>108857</xdr:colOff>
      <xdr:row>40</xdr:row>
      <xdr:rowOff>9071</xdr:rowOff>
    </xdr:from>
    <xdr:to>
      <xdr:col>4</xdr:col>
      <xdr:colOff>2955</xdr:colOff>
      <xdr:row>48</xdr:row>
      <xdr:rowOff>98135</xdr:rowOff>
    </xdr:to>
    <xdr:grpSp>
      <xdr:nvGrpSpPr>
        <xdr:cNvPr id="16" name="Grupė 6">
          <a:extLst>
            <a:ext uri="{FF2B5EF4-FFF2-40B4-BE49-F238E27FC236}">
              <a16:creationId xmlns:a16="http://schemas.microsoft.com/office/drawing/2014/main" id="{6EC9077F-70FC-43C5-99CB-6D15F16480EC}"/>
            </a:ext>
          </a:extLst>
        </xdr:cNvPr>
        <xdr:cNvGrpSpPr/>
      </xdr:nvGrpSpPr>
      <xdr:grpSpPr>
        <a:xfrm>
          <a:off x="426357" y="7792357"/>
          <a:ext cx="1717455" cy="1594921"/>
          <a:chOff x="335643" y="7955643"/>
          <a:chExt cx="1717455" cy="1540492"/>
        </a:xfrm>
      </xdr:grpSpPr>
      <xdr:sp macro="" textlink="">
        <xdr:nvSpPr>
          <xdr:cNvPr id="18" name="TextBox 7">
            <a:hlinkClick xmlns:r="http://schemas.openxmlformats.org/officeDocument/2006/relationships" r:id="rId14"/>
            <a:extLst>
              <a:ext uri="{FF2B5EF4-FFF2-40B4-BE49-F238E27FC236}">
                <a16:creationId xmlns:a16="http://schemas.microsoft.com/office/drawing/2014/main" id="{BB06D070-6637-437D-B9AE-D6670182026C}"/>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19" name="Paveikslėlis 9">
            <a:extLst>
              <a:ext uri="{FF2B5EF4-FFF2-40B4-BE49-F238E27FC236}">
                <a16:creationId xmlns:a16="http://schemas.microsoft.com/office/drawing/2014/main" id="{9AC8D67B-8A27-B368-B245-C9F654928653}"/>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wsDr>
</file>

<file path=xl/theme/theme1.xml><?xml version="1.0" encoding="utf-8"?>
<a:theme xmlns:a="http://schemas.openxmlformats.org/drawingml/2006/main" name="AAA">
  <a:themeElements>
    <a:clrScheme name="AAA">
      <a:dk1>
        <a:srgbClr val="8FCEA5"/>
      </a:dk1>
      <a:lt1>
        <a:srgbClr val="44C8F5"/>
      </a:lt1>
      <a:dk2>
        <a:srgbClr val="A5D8B7"/>
      </a:dk2>
      <a:lt2>
        <a:srgbClr val="BCE2C9"/>
      </a:lt2>
      <a:accent1>
        <a:srgbClr val="D2EBDB"/>
      </a:accent1>
      <a:accent2>
        <a:srgbClr val="E9F5ED"/>
      </a:accent2>
      <a:accent3>
        <a:srgbClr val="F4FAF6"/>
      </a:accent3>
      <a:accent4>
        <a:srgbClr val="6DCFF6"/>
      </a:accent4>
      <a:accent5>
        <a:srgbClr val="94D9F8"/>
      </a:accent5>
      <a:accent6>
        <a:srgbClr val="B6E4FA"/>
      </a:accent6>
      <a:hlink>
        <a:srgbClr val="DAF4FD"/>
      </a:hlink>
      <a:folHlink>
        <a:srgbClr val="EFF9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0A06-FA8F-4555-B511-FEF70B1BE8BE}">
  <dimension ref="B1:Y42"/>
  <sheetViews>
    <sheetView topLeftCell="A22" zoomScale="62" zoomScaleNormal="62" workbookViewId="0">
      <selection activeCell="O85" sqref="O85"/>
    </sheetView>
  </sheetViews>
  <sheetFormatPr defaultColWidth="8.7265625" defaultRowHeight="14.5"/>
  <cols>
    <col min="1" max="5" width="8.7265625" style="1"/>
    <col min="6" max="6" width="7.81640625" style="1" customWidth="1"/>
    <col min="7" max="15" width="8.7265625" style="1"/>
    <col min="16" max="16" width="20.453125" style="1" customWidth="1"/>
    <col min="17" max="16384" width="8.7265625" style="1"/>
  </cols>
  <sheetData>
    <row r="1" spans="2:22">
      <c r="R1" s="161"/>
      <c r="S1" s="162"/>
      <c r="T1" s="162"/>
      <c r="U1" s="162"/>
      <c r="V1" s="162"/>
    </row>
    <row r="2" spans="2:22">
      <c r="R2" s="162"/>
      <c r="S2" s="162"/>
      <c r="T2" s="162"/>
      <c r="U2" s="162"/>
      <c r="V2" s="162"/>
    </row>
    <row r="3" spans="2:22" ht="18.5">
      <c r="E3" s="9"/>
      <c r="F3" s="10"/>
      <c r="G3" s="10"/>
      <c r="H3" s="10"/>
      <c r="I3" s="10"/>
      <c r="J3" s="10"/>
      <c r="K3" s="10"/>
      <c r="L3" s="10"/>
      <c r="M3" s="10"/>
      <c r="N3" s="10"/>
      <c r="O3" s="10"/>
      <c r="P3" s="10"/>
      <c r="R3" s="162"/>
      <c r="S3" s="162"/>
      <c r="T3" s="162"/>
      <c r="U3" s="162"/>
      <c r="V3" s="162"/>
    </row>
    <row r="4" spans="2:22">
      <c r="R4" s="162"/>
      <c r="S4" s="162"/>
      <c r="T4" s="162"/>
      <c r="U4" s="162"/>
      <c r="V4" s="162"/>
    </row>
    <row r="5" spans="2:22">
      <c r="R5" s="162"/>
      <c r="S5" s="162"/>
      <c r="T5" s="162"/>
      <c r="U5" s="162"/>
      <c r="V5" s="162"/>
    </row>
    <row r="9" spans="2:22" ht="18.5">
      <c r="B9" s="6"/>
      <c r="C9" s="6"/>
      <c r="D9" s="7"/>
      <c r="E9" s="2"/>
      <c r="I9" s="8"/>
      <c r="K9" s="3"/>
    </row>
    <row r="15" spans="2:22" ht="18.5">
      <c r="J15" s="4"/>
      <c r="N15" s="3"/>
    </row>
    <row r="16" spans="2:22" ht="18.5">
      <c r="H16" s="4"/>
    </row>
    <row r="18" spans="2:25" ht="15.5">
      <c r="B18" s="6"/>
      <c r="C18" s="6"/>
      <c r="D18" s="6"/>
    </row>
    <row r="21" spans="2:25" ht="18.5">
      <c r="E21" s="3"/>
    </row>
    <row r="25" spans="2:25" ht="18.5">
      <c r="G25" s="4"/>
    </row>
    <row r="27" spans="2:25" ht="18.5">
      <c r="C27" s="5"/>
      <c r="H27" s="3"/>
    </row>
    <row r="29" spans="2:25">
      <c r="E29" s="39"/>
      <c r="F29" s="39"/>
      <c r="G29" s="39"/>
      <c r="H29" s="39"/>
      <c r="I29" s="39"/>
      <c r="J29" s="39"/>
      <c r="K29" s="39"/>
      <c r="L29" s="39"/>
      <c r="M29" s="39"/>
      <c r="N29" s="39"/>
      <c r="O29" s="39"/>
      <c r="P29" s="39"/>
      <c r="Q29" s="54"/>
      <c r="R29" s="55"/>
      <c r="S29" s="56"/>
      <c r="T29" s="56"/>
      <c r="U29" s="56"/>
      <c r="V29" s="57"/>
      <c r="W29" s="58"/>
      <c r="X29" s="57"/>
      <c r="Y29" s="58"/>
    </row>
    <row r="30" spans="2:25">
      <c r="E30" s="39"/>
      <c r="F30" s="39"/>
      <c r="G30" s="39"/>
      <c r="H30" s="39"/>
      <c r="I30" s="39"/>
      <c r="J30" s="39"/>
      <c r="K30" s="39"/>
      <c r="L30" s="39"/>
      <c r="M30" s="39"/>
      <c r="N30" s="39"/>
      <c r="O30" s="39"/>
      <c r="P30" s="39"/>
      <c r="Q30" s="54"/>
      <c r="R30" s="55"/>
      <c r="S30" s="56"/>
      <c r="T30" s="56"/>
      <c r="U30" s="56"/>
      <c r="V30" s="59"/>
      <c r="W30" s="59"/>
      <c r="X30" s="60"/>
      <c r="Y30" s="60"/>
    </row>
    <row r="31" spans="2:25">
      <c r="E31" s="39"/>
      <c r="F31" s="56"/>
      <c r="G31" s="56"/>
      <c r="H31" s="56"/>
      <c r="I31" s="56"/>
      <c r="J31" s="56"/>
      <c r="K31" s="56"/>
      <c r="L31" s="56"/>
      <c r="M31" s="56"/>
      <c r="N31" s="56"/>
      <c r="O31" s="56"/>
      <c r="P31" s="56"/>
      <c r="Q31" s="40"/>
      <c r="R31" s="40"/>
      <c r="S31" s="56"/>
      <c r="T31" s="56"/>
      <c r="U31" s="56"/>
      <c r="V31" s="59"/>
      <c r="W31" s="59"/>
      <c r="X31" s="60"/>
      <c r="Y31" s="60"/>
    </row>
    <row r="32" spans="2:25">
      <c r="E32" s="39"/>
      <c r="F32" s="39"/>
      <c r="G32" s="39"/>
      <c r="H32" s="39"/>
      <c r="I32" s="39"/>
      <c r="J32" s="39"/>
      <c r="K32" s="39"/>
      <c r="L32" s="39"/>
      <c r="M32" s="39"/>
      <c r="N32" s="39"/>
      <c r="O32" s="39"/>
      <c r="P32" s="39"/>
      <c r="Q32" s="40"/>
      <c r="R32" s="40"/>
      <c r="S32" s="56"/>
      <c r="T32" s="56"/>
      <c r="U32" s="56"/>
      <c r="V32" s="59"/>
      <c r="W32" s="59"/>
      <c r="X32" s="60"/>
      <c r="Y32" s="60"/>
    </row>
    <row r="33" spans="2:25">
      <c r="E33" s="39"/>
      <c r="F33" s="56"/>
      <c r="G33" s="56"/>
      <c r="H33" s="56"/>
      <c r="I33" s="56"/>
      <c r="J33" s="56"/>
      <c r="K33" s="56"/>
      <c r="L33" s="56"/>
      <c r="M33" s="56"/>
      <c r="N33" s="56"/>
      <c r="O33" s="56"/>
      <c r="P33" s="56"/>
      <c r="Q33" s="56"/>
      <c r="R33" s="56"/>
      <c r="S33" s="56"/>
      <c r="T33" s="56"/>
      <c r="U33" s="40"/>
      <c r="V33" s="60"/>
      <c r="W33" s="60"/>
      <c r="X33" s="60"/>
      <c r="Y33" s="60"/>
    </row>
    <row r="34" spans="2:25">
      <c r="E34" s="39"/>
      <c r="F34" s="39"/>
      <c r="G34" s="39"/>
      <c r="H34" s="39"/>
      <c r="I34" s="39"/>
      <c r="J34" s="39"/>
      <c r="K34" s="39"/>
      <c r="L34" s="39"/>
      <c r="M34" s="39"/>
      <c r="N34" s="39"/>
      <c r="O34" s="39"/>
      <c r="P34" s="39"/>
      <c r="Q34" s="40"/>
      <c r="R34" s="40"/>
      <c r="S34" s="40"/>
      <c r="T34" s="40"/>
      <c r="U34" s="40"/>
      <c r="V34" s="60"/>
      <c r="W34" s="60"/>
      <c r="X34" s="60"/>
      <c r="Y34" s="60"/>
    </row>
    <row r="35" spans="2:25">
      <c r="E35" s="39"/>
      <c r="F35" s="39"/>
      <c r="G35" s="39"/>
      <c r="H35" s="39"/>
      <c r="I35" s="39"/>
      <c r="J35" s="39"/>
      <c r="K35" s="39"/>
      <c r="L35" s="39"/>
      <c r="M35" s="39"/>
      <c r="N35" s="39"/>
      <c r="O35" s="39"/>
      <c r="P35" s="39"/>
      <c r="Q35" s="39"/>
      <c r="R35" s="39"/>
      <c r="S35" s="40"/>
      <c r="T35" s="40"/>
      <c r="U35" s="40"/>
      <c r="V35" s="60"/>
      <c r="W35" s="61"/>
      <c r="X35" s="60"/>
      <c r="Y35" s="60"/>
    </row>
    <row r="36" spans="2:25">
      <c r="E36" s="39"/>
      <c r="F36" s="39"/>
      <c r="G36" s="39"/>
      <c r="H36" s="39"/>
      <c r="I36" s="39"/>
      <c r="J36" s="39"/>
      <c r="K36" s="39"/>
      <c r="L36" s="39"/>
      <c r="M36" s="39"/>
      <c r="N36" s="39"/>
      <c r="O36" s="39"/>
      <c r="P36" s="39"/>
      <c r="Q36" s="40"/>
      <c r="R36" s="40"/>
      <c r="S36" s="40"/>
      <c r="T36" s="40"/>
      <c r="U36" s="40"/>
      <c r="V36" s="60"/>
      <c r="W36" s="60"/>
      <c r="X36" s="60"/>
      <c r="Y36" s="60"/>
    </row>
    <row r="37" spans="2:25">
      <c r="E37" s="39"/>
      <c r="F37" s="39"/>
      <c r="G37" s="39"/>
      <c r="H37" s="39"/>
      <c r="I37" s="39"/>
      <c r="J37" s="39"/>
      <c r="K37" s="39"/>
      <c r="L37" s="39"/>
      <c r="M37" s="39"/>
      <c r="N37" s="39"/>
      <c r="O37" s="39"/>
      <c r="P37" s="39"/>
      <c r="Q37" s="40"/>
      <c r="R37" s="40"/>
      <c r="S37" s="40"/>
      <c r="T37" s="40"/>
      <c r="U37" s="40"/>
      <c r="V37" s="60"/>
      <c r="W37" s="62"/>
      <c r="X37" s="60"/>
      <c r="Y37" s="60"/>
    </row>
    <row r="38" spans="2:25">
      <c r="E38" s="39"/>
      <c r="F38" s="39"/>
      <c r="G38" s="39"/>
      <c r="H38" s="39"/>
      <c r="I38" s="39"/>
      <c r="J38" s="39"/>
      <c r="K38" s="39"/>
      <c r="L38" s="39"/>
      <c r="M38" s="39"/>
      <c r="N38" s="39"/>
      <c r="O38" s="39"/>
      <c r="P38" s="39"/>
      <c r="Q38" s="40"/>
      <c r="R38" s="40"/>
      <c r="S38" s="40"/>
      <c r="T38" s="40"/>
      <c r="U38" s="40"/>
      <c r="V38" s="60"/>
      <c r="W38" s="60"/>
      <c r="X38" s="60"/>
      <c r="Y38" s="60"/>
    </row>
    <row r="39" spans="2:25">
      <c r="E39" s="39"/>
      <c r="F39" s="39"/>
      <c r="G39" s="39"/>
      <c r="H39" s="39"/>
      <c r="I39" s="39"/>
      <c r="J39" s="39"/>
      <c r="K39" s="39"/>
      <c r="L39" s="39"/>
      <c r="M39" s="39"/>
      <c r="N39" s="39"/>
      <c r="O39" s="39"/>
      <c r="P39" s="39"/>
      <c r="Q39" s="40"/>
      <c r="R39" s="40"/>
      <c r="S39" s="40"/>
      <c r="T39" s="40"/>
      <c r="U39" s="40"/>
      <c r="V39" s="60"/>
      <c r="W39" s="63"/>
      <c r="X39" s="60"/>
      <c r="Y39" s="60"/>
    </row>
    <row r="40" spans="2:25" ht="18.5">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sheetProtection algorithmName="SHA-512" hashValue="J597IJ2mH4WFHLYn879BjQHjPk6I1gAtY7yLmYGV8Jg6MZpspmaPifgWqOgi4Qk5AyAFHC+KOHA5HBV+U1oAKw==" saltValue="mc4xFgi7WRUS7JqnYHSReQ==" spinCount="100000" sheet="1" objects="1" scenarios="1"/>
  <mergeCells count="1">
    <mergeCell ref="R1:V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AAB4-704D-4224-97AF-683EF59E143E}">
  <dimension ref="B1:Y42"/>
  <sheetViews>
    <sheetView topLeftCell="A12" zoomScale="64" zoomScaleNormal="64" workbookViewId="0">
      <selection activeCell="AC51" sqref="AC51"/>
    </sheetView>
  </sheetViews>
  <sheetFormatPr defaultColWidth="8.7265625" defaultRowHeight="14.5"/>
  <cols>
    <col min="1" max="5" width="8.7265625" style="1"/>
    <col min="6" max="6" width="7.81640625" style="1" customWidth="1"/>
    <col min="7" max="15" width="8.7265625" style="1"/>
    <col min="16" max="16" width="20.453125" style="1" customWidth="1"/>
    <col min="17" max="16384" width="8.7265625" style="1"/>
  </cols>
  <sheetData>
    <row r="1" spans="2:22">
      <c r="R1" s="161"/>
      <c r="S1" s="162"/>
      <c r="T1" s="162"/>
      <c r="U1" s="162"/>
      <c r="V1" s="162"/>
    </row>
    <row r="2" spans="2:22">
      <c r="R2" s="162"/>
      <c r="S2" s="162"/>
      <c r="T2" s="162"/>
      <c r="U2" s="162"/>
      <c r="V2" s="162"/>
    </row>
    <row r="3" spans="2:22" ht="18.5">
      <c r="E3" s="9"/>
      <c r="F3" s="10"/>
      <c r="G3" s="10"/>
      <c r="H3" s="10"/>
      <c r="I3" s="10"/>
      <c r="J3" s="10"/>
      <c r="K3" s="10"/>
      <c r="L3" s="10"/>
      <c r="M3" s="10"/>
      <c r="N3" s="10"/>
      <c r="O3" s="10"/>
      <c r="P3" s="10"/>
      <c r="R3" s="162"/>
      <c r="S3" s="162"/>
      <c r="T3" s="162"/>
      <c r="U3" s="162"/>
      <c r="V3" s="162"/>
    </row>
    <row r="4" spans="2:22">
      <c r="R4" s="162"/>
      <c r="S4" s="162"/>
      <c r="T4" s="162"/>
      <c r="U4" s="162"/>
      <c r="V4" s="162"/>
    </row>
    <row r="5" spans="2:22">
      <c r="R5" s="162"/>
      <c r="S5" s="162"/>
      <c r="T5" s="162"/>
      <c r="U5" s="162"/>
      <c r="V5" s="162"/>
    </row>
    <row r="9" spans="2:22" ht="18.5">
      <c r="B9" s="6"/>
      <c r="C9" s="6"/>
      <c r="D9" s="7"/>
      <c r="E9" s="2"/>
      <c r="I9" s="8"/>
      <c r="K9" s="3"/>
    </row>
    <row r="15" spans="2:22" ht="18.5">
      <c r="J15" s="4"/>
      <c r="N15" s="3"/>
    </row>
    <row r="16" spans="2:22" ht="18.5">
      <c r="H16" s="4"/>
    </row>
    <row r="18" spans="2:25" ht="15.5">
      <c r="B18" s="6"/>
      <c r="C18" s="6"/>
      <c r="D18" s="6"/>
    </row>
    <row r="21" spans="2:25" ht="18.5">
      <c r="E21" s="3"/>
    </row>
    <row r="25" spans="2:25" ht="18.5">
      <c r="G25" s="4"/>
    </row>
    <row r="27" spans="2:25" ht="18.5">
      <c r="C27" s="5"/>
      <c r="H27" s="3"/>
    </row>
    <row r="29" spans="2:25">
      <c r="E29" s="39"/>
      <c r="F29" s="39"/>
      <c r="G29" s="39"/>
      <c r="H29" s="39"/>
      <c r="I29" s="39"/>
      <c r="J29" s="39"/>
      <c r="K29" s="39"/>
      <c r="L29" s="39"/>
      <c r="M29" s="39"/>
      <c r="N29" s="39"/>
      <c r="O29" s="39"/>
      <c r="P29" s="39"/>
      <c r="Q29" s="54"/>
      <c r="R29" s="55"/>
      <c r="S29" s="56"/>
      <c r="T29" s="56"/>
      <c r="U29" s="56"/>
      <c r="V29" s="57"/>
      <c r="W29" s="58"/>
      <c r="X29" s="57"/>
      <c r="Y29" s="58"/>
    </row>
    <row r="30" spans="2:25">
      <c r="E30" s="39"/>
      <c r="F30" s="39"/>
      <c r="G30" s="39"/>
      <c r="H30" s="39"/>
      <c r="I30" s="39"/>
      <c r="J30" s="39"/>
      <c r="K30" s="39"/>
      <c r="L30" s="39"/>
      <c r="M30" s="39"/>
      <c r="N30" s="39"/>
      <c r="O30" s="39"/>
      <c r="P30" s="39"/>
      <c r="Q30" s="54"/>
      <c r="R30" s="55"/>
      <c r="S30" s="56"/>
      <c r="T30" s="56"/>
      <c r="U30" s="56"/>
      <c r="V30" s="59"/>
      <c r="W30" s="59"/>
      <c r="X30" s="60"/>
      <c r="Y30" s="60"/>
    </row>
    <row r="31" spans="2:25">
      <c r="E31" s="39"/>
      <c r="F31" s="56"/>
      <c r="G31" s="56"/>
      <c r="H31" s="56"/>
      <c r="I31" s="56"/>
      <c r="J31" s="56"/>
      <c r="K31" s="56"/>
      <c r="L31" s="56"/>
      <c r="M31" s="56"/>
      <c r="N31" s="56"/>
      <c r="O31" s="56"/>
      <c r="P31" s="56"/>
      <c r="Q31" s="40"/>
      <c r="R31" s="40"/>
      <c r="S31" s="56"/>
      <c r="T31" s="56"/>
      <c r="U31" s="56"/>
      <c r="V31" s="59"/>
      <c r="W31" s="59"/>
      <c r="X31" s="60"/>
      <c r="Y31" s="60"/>
    </row>
    <row r="32" spans="2:25">
      <c r="E32" s="39"/>
      <c r="F32" s="39"/>
      <c r="G32" s="39"/>
      <c r="H32" s="39"/>
      <c r="I32" s="39"/>
      <c r="J32" s="39"/>
      <c r="K32" s="39"/>
      <c r="L32" s="39"/>
      <c r="M32" s="39"/>
      <c r="N32" s="39"/>
      <c r="O32" s="39"/>
      <c r="P32" s="39"/>
      <c r="Q32" s="40"/>
      <c r="R32" s="40"/>
      <c r="S32" s="56"/>
      <c r="T32" s="56"/>
      <c r="U32" s="56"/>
      <c r="V32" s="59"/>
      <c r="W32" s="59"/>
      <c r="X32" s="60"/>
      <c r="Y32" s="60"/>
    </row>
    <row r="33" spans="2:25">
      <c r="E33" s="39"/>
      <c r="F33" s="56"/>
      <c r="G33" s="56"/>
      <c r="H33" s="56"/>
      <c r="I33" s="56"/>
      <c r="J33" s="56"/>
      <c r="K33" s="56"/>
      <c r="L33" s="56"/>
      <c r="M33" s="56"/>
      <c r="N33" s="56"/>
      <c r="O33" s="56"/>
      <c r="P33" s="56"/>
      <c r="Q33" s="56"/>
      <c r="R33" s="56"/>
      <c r="S33" s="56"/>
      <c r="T33" s="56"/>
      <c r="U33" s="40"/>
      <c r="V33" s="60"/>
      <c r="W33" s="60"/>
      <c r="X33" s="60"/>
      <c r="Y33" s="60"/>
    </row>
    <row r="34" spans="2:25">
      <c r="E34" s="39"/>
      <c r="F34" s="39"/>
      <c r="G34" s="39"/>
      <c r="H34" s="39"/>
      <c r="I34" s="39"/>
      <c r="J34" s="39"/>
      <c r="K34" s="39"/>
      <c r="L34" s="39"/>
      <c r="M34" s="39"/>
      <c r="N34" s="39"/>
      <c r="O34" s="39"/>
      <c r="P34" s="39"/>
      <c r="Q34" s="40"/>
      <c r="R34" s="40"/>
      <c r="S34" s="40"/>
      <c r="T34" s="40"/>
      <c r="U34" s="40"/>
      <c r="V34" s="60"/>
      <c r="W34" s="60"/>
      <c r="X34" s="60"/>
      <c r="Y34" s="60"/>
    </row>
    <row r="35" spans="2:25">
      <c r="E35" s="39"/>
      <c r="F35" s="39"/>
      <c r="G35" s="39"/>
      <c r="H35" s="39"/>
      <c r="I35" s="39"/>
      <c r="J35" s="39"/>
      <c r="K35" s="39"/>
      <c r="L35" s="39"/>
      <c r="M35" s="39"/>
      <c r="N35" s="39"/>
      <c r="O35" s="39"/>
      <c r="P35" s="39"/>
      <c r="Q35" s="39"/>
      <c r="R35" s="39"/>
      <c r="S35" s="40"/>
      <c r="T35" s="40"/>
      <c r="U35" s="40"/>
      <c r="V35" s="60"/>
      <c r="W35" s="61"/>
      <c r="X35" s="60"/>
      <c r="Y35" s="60"/>
    </row>
    <row r="36" spans="2:25">
      <c r="E36" s="39"/>
      <c r="F36" s="39"/>
      <c r="G36" s="39"/>
      <c r="H36" s="39"/>
      <c r="I36" s="39"/>
      <c r="J36" s="39"/>
      <c r="K36" s="39"/>
      <c r="L36" s="39"/>
      <c r="M36" s="39"/>
      <c r="N36" s="39"/>
      <c r="O36" s="39"/>
      <c r="P36" s="39"/>
      <c r="Q36" s="40"/>
      <c r="R36" s="40"/>
      <c r="S36" s="40"/>
      <c r="T36" s="40"/>
      <c r="U36" s="40"/>
      <c r="V36" s="60"/>
      <c r="W36" s="60"/>
      <c r="X36" s="60"/>
      <c r="Y36" s="60"/>
    </row>
    <row r="37" spans="2:25">
      <c r="E37" s="39"/>
      <c r="F37" s="39"/>
      <c r="G37" s="39"/>
      <c r="H37" s="39"/>
      <c r="I37" s="39"/>
      <c r="J37" s="39"/>
      <c r="K37" s="39"/>
      <c r="L37" s="39"/>
      <c r="M37" s="39"/>
      <c r="N37" s="39"/>
      <c r="O37" s="39"/>
      <c r="P37" s="39"/>
      <c r="Q37" s="40"/>
      <c r="R37" s="40"/>
      <c r="S37" s="40"/>
      <c r="T37" s="40"/>
      <c r="U37" s="40"/>
      <c r="V37" s="60"/>
      <c r="W37" s="62"/>
      <c r="X37" s="60"/>
      <c r="Y37" s="60"/>
    </row>
    <row r="38" spans="2:25">
      <c r="E38" s="39"/>
      <c r="F38" s="39"/>
      <c r="G38" s="39"/>
      <c r="H38" s="39"/>
      <c r="I38" s="39"/>
      <c r="J38" s="39"/>
      <c r="K38" s="39"/>
      <c r="L38" s="39"/>
      <c r="M38" s="39"/>
      <c r="N38" s="39"/>
      <c r="O38" s="39"/>
      <c r="P38" s="39"/>
      <c r="Q38" s="40"/>
      <c r="R38" s="40"/>
      <c r="S38" s="40"/>
      <c r="T38" s="40"/>
      <c r="U38" s="40"/>
      <c r="V38" s="60"/>
      <c r="W38" s="60"/>
      <c r="X38" s="60"/>
      <c r="Y38" s="60"/>
    </row>
    <row r="39" spans="2:25">
      <c r="E39" s="39"/>
      <c r="F39" s="39"/>
      <c r="G39" s="39"/>
      <c r="H39" s="39"/>
      <c r="I39" s="39"/>
      <c r="J39" s="39"/>
      <c r="K39" s="39"/>
      <c r="L39" s="39"/>
      <c r="M39" s="39"/>
      <c r="N39" s="39"/>
      <c r="O39" s="39"/>
      <c r="P39" s="39"/>
      <c r="Q39" s="40"/>
      <c r="R39" s="40"/>
      <c r="S39" s="40"/>
      <c r="T39" s="40"/>
      <c r="U39" s="40"/>
      <c r="V39" s="60"/>
      <c r="W39" s="63"/>
      <c r="X39" s="60"/>
      <c r="Y39" s="60"/>
    </row>
    <row r="40" spans="2:25" ht="18.5">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sheetProtection algorithmName="SHA-512" hashValue="3/N57eRLwR0LmJfXK5rL1RKoKNUvBKg4Lwfqmj8+Up4gL5g3dlIBp/vDg9WuNg1lHDelFNsc+65gIObZTuAVpg==" saltValue="Ot31ZQCc97vgEKX3sQ+EEQ==" spinCount="100000" sheet="1" objects="1" scenarios="1"/>
  <mergeCells count="1">
    <mergeCell ref="R1:V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ACFC-BBAF-4157-A224-30946BC783C6}">
  <dimension ref="A1:AE41"/>
  <sheetViews>
    <sheetView showGridLines="0" tabSelected="1" zoomScale="70" zoomScaleNormal="70" workbookViewId="0">
      <selection activeCell="L28" sqref="L28"/>
    </sheetView>
  </sheetViews>
  <sheetFormatPr defaultColWidth="8.7265625" defaultRowHeight="14.5"/>
  <cols>
    <col min="1" max="4" width="8.81640625" style="65" customWidth="1"/>
    <col min="5" max="5" width="3.1796875" style="14" customWidth="1"/>
    <col min="6" max="6" width="48.453125" style="14" customWidth="1"/>
    <col min="7" max="7" width="14.7265625" style="14" customWidth="1"/>
    <col min="8" max="8" width="9.7265625" style="14" customWidth="1"/>
    <col min="9" max="12" width="8.7265625" style="14"/>
    <col min="13" max="13" width="8.81640625" style="14" customWidth="1"/>
    <col min="14" max="14" width="2.81640625" style="14" customWidth="1"/>
    <col min="15" max="15" width="1.54296875" style="14" hidden="1" customWidth="1"/>
    <col min="16" max="16" width="45.1796875" style="14" hidden="1" customWidth="1"/>
    <col min="17" max="17" width="45.54296875" style="14" hidden="1" customWidth="1"/>
    <col min="18" max="24" width="8.7265625" style="14" hidden="1" customWidth="1"/>
    <col min="25" max="30" width="8.7265625" style="14" customWidth="1"/>
    <col min="31" max="31" width="4.81640625" style="14" customWidth="1"/>
    <col min="32" max="34" width="8.7265625" style="14" customWidth="1"/>
    <col min="35" max="16384" width="8.7265625" style="14"/>
  </cols>
  <sheetData>
    <row r="1" spans="1:31" ht="30.75" customHeight="1">
      <c r="E1" s="44"/>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31" ht="17.149999999999999" customHeight="1">
      <c r="E2" s="19" t="s">
        <v>0</v>
      </c>
      <c r="F2" s="20" t="s">
        <v>0</v>
      </c>
      <c r="G2" s="20" t="s">
        <v>0</v>
      </c>
      <c r="H2" s="20" t="s">
        <v>0</v>
      </c>
      <c r="I2" s="20" t="s">
        <v>0</v>
      </c>
      <c r="J2" s="20" t="s">
        <v>0</v>
      </c>
      <c r="K2" s="20" t="s">
        <v>0</v>
      </c>
      <c r="L2" s="20" t="s">
        <v>0</v>
      </c>
      <c r="M2" s="20" t="s">
        <v>0</v>
      </c>
      <c r="N2" s="21"/>
      <c r="O2" s="44"/>
      <c r="P2" s="44"/>
      <c r="Q2" s="44"/>
      <c r="R2" s="44"/>
      <c r="S2" s="44"/>
      <c r="T2" s="44"/>
      <c r="U2" s="44"/>
      <c r="V2" s="44"/>
      <c r="W2" s="44"/>
      <c r="X2" s="44"/>
      <c r="Y2" s="44"/>
      <c r="Z2" s="44"/>
      <c r="AA2" s="44"/>
      <c r="AB2" s="44"/>
      <c r="AC2" s="44"/>
      <c r="AD2" s="44"/>
      <c r="AE2" s="44"/>
    </row>
    <row r="3" spans="1:31" ht="30.75" customHeight="1">
      <c r="E3" s="16" t="s">
        <v>0</v>
      </c>
      <c r="F3" s="163" t="s">
        <v>1</v>
      </c>
      <c r="G3" s="163"/>
      <c r="H3" s="163"/>
      <c r="I3" s="163"/>
      <c r="J3" s="163"/>
      <c r="K3" s="163"/>
      <c r="L3" s="163"/>
      <c r="M3" s="163"/>
      <c r="N3" s="22"/>
      <c r="O3" s="44"/>
      <c r="P3" s="44"/>
      <c r="Q3" s="44"/>
      <c r="R3" s="44"/>
      <c r="S3" s="44"/>
      <c r="T3" s="44"/>
      <c r="U3" s="44"/>
      <c r="V3" s="44"/>
      <c r="W3" s="44"/>
      <c r="X3" s="44"/>
      <c r="Y3" s="44"/>
      <c r="Z3" s="44"/>
      <c r="AA3" s="44"/>
      <c r="AB3" s="44"/>
      <c r="AC3" s="44"/>
      <c r="AD3" s="44"/>
      <c r="AE3" s="44"/>
    </row>
    <row r="4" spans="1:31" ht="17.149999999999999" customHeight="1" thickBot="1">
      <c r="E4" s="16" t="s">
        <v>0</v>
      </c>
      <c r="F4" s="164"/>
      <c r="G4" s="164"/>
      <c r="H4" s="164"/>
      <c r="I4" s="164"/>
      <c r="J4" s="164"/>
      <c r="K4" s="164"/>
      <c r="L4" s="164"/>
      <c r="M4" s="164"/>
      <c r="N4" s="22"/>
      <c r="O4" s="44"/>
      <c r="P4" s="44"/>
      <c r="Q4" s="78" t="s">
        <v>2</v>
      </c>
      <c r="R4" s="79" t="s">
        <v>3</v>
      </c>
      <c r="S4" s="80">
        <v>900</v>
      </c>
      <c r="T4" s="44"/>
      <c r="U4" s="44"/>
      <c r="V4" s="44"/>
      <c r="W4" s="44"/>
      <c r="X4" s="44"/>
      <c r="Y4" s="44"/>
      <c r="Z4" s="44"/>
      <c r="AA4" s="1"/>
      <c r="AB4" s="44"/>
      <c r="AC4" s="44"/>
      <c r="AD4" s="44"/>
      <c r="AE4" s="44"/>
    </row>
    <row r="5" spans="1:31" ht="30.75" customHeight="1" thickTop="1" thickBot="1">
      <c r="A5" s="66"/>
      <c r="B5" s="66"/>
      <c r="C5" s="66"/>
      <c r="D5" s="66"/>
      <c r="E5" s="16" t="s">
        <v>0</v>
      </c>
      <c r="F5" s="110" t="s">
        <v>4</v>
      </c>
      <c r="G5" s="111" t="s">
        <v>5</v>
      </c>
      <c r="H5" s="113">
        <v>2025</v>
      </c>
      <c r="I5" s="113">
        <v>2026</v>
      </c>
      <c r="J5" s="113">
        <v>2027</v>
      </c>
      <c r="K5" s="113">
        <v>2028</v>
      </c>
      <c r="L5" s="112">
        <v>2029</v>
      </c>
      <c r="M5" s="113">
        <v>2030</v>
      </c>
      <c r="N5" s="22"/>
      <c r="O5" s="44"/>
      <c r="P5" s="44"/>
      <c r="Q5" s="81" t="s">
        <v>6</v>
      </c>
      <c r="R5" s="82" t="s">
        <v>7</v>
      </c>
      <c r="S5" s="83">
        <v>380</v>
      </c>
      <c r="T5" s="44"/>
      <c r="U5" s="44"/>
      <c r="V5" s="44"/>
      <c r="W5" s="44"/>
      <c r="X5" s="44"/>
      <c r="Y5" s="44"/>
      <c r="Z5" s="44"/>
      <c r="AA5" s="44"/>
      <c r="AB5" s="44"/>
      <c r="AC5" s="44"/>
      <c r="AD5" s="44"/>
      <c r="AE5" s="44"/>
    </row>
    <row r="6" spans="1:31" ht="30.75" hidden="1" customHeight="1" thickTop="1" thickBot="1">
      <c r="E6" s="16" t="s">
        <v>0</v>
      </c>
      <c r="F6" s="114"/>
      <c r="G6" s="115"/>
      <c r="H6" s="114"/>
      <c r="I6" s="114"/>
      <c r="J6" s="114"/>
      <c r="K6" s="114"/>
      <c r="L6" s="114"/>
      <c r="M6" s="114"/>
      <c r="N6" s="22"/>
      <c r="O6" s="44"/>
      <c r="P6" s="44"/>
      <c r="Q6" s="84" t="s">
        <v>8</v>
      </c>
      <c r="R6" s="85" t="s">
        <v>9</v>
      </c>
      <c r="S6" s="86">
        <v>0.17</v>
      </c>
      <c r="T6" s="44"/>
      <c r="U6" s="44"/>
      <c r="V6" s="44"/>
      <c r="W6" s="44"/>
      <c r="X6" s="44"/>
      <c r="Y6" s="44"/>
      <c r="Z6" s="44"/>
      <c r="AA6" s="44"/>
      <c r="AB6" s="44"/>
      <c r="AC6" s="44"/>
      <c r="AD6" s="44"/>
      <c r="AE6" s="44"/>
    </row>
    <row r="7" spans="1:31" ht="30.75" hidden="1" customHeight="1" thickTop="1" thickBot="1">
      <c r="E7" s="16"/>
      <c r="F7" s="116" t="s">
        <v>10</v>
      </c>
      <c r="G7" s="117" t="s">
        <v>11</v>
      </c>
      <c r="H7" s="118"/>
      <c r="I7" s="118"/>
      <c r="J7" s="118"/>
      <c r="K7" s="118"/>
      <c r="L7" s="118"/>
      <c r="M7" s="118"/>
      <c r="N7" s="18"/>
      <c r="O7" s="44"/>
      <c r="P7" s="44"/>
      <c r="Q7" s="87" t="s">
        <v>12</v>
      </c>
      <c r="R7" s="88" t="s">
        <v>13</v>
      </c>
      <c r="S7" s="89">
        <v>0.97</v>
      </c>
      <c r="T7" s="44"/>
      <c r="U7" s="44"/>
      <c r="V7" s="44"/>
      <c r="W7" s="44"/>
      <c r="X7" s="44"/>
      <c r="Y7" s="44"/>
      <c r="Z7" s="44"/>
      <c r="AA7" s="44"/>
      <c r="AB7" s="44"/>
      <c r="AC7" s="44"/>
      <c r="AD7" s="44"/>
      <c r="AE7" s="44"/>
    </row>
    <row r="8" spans="1:31" ht="30.75" hidden="1" customHeight="1" thickTop="1" thickBot="1">
      <c r="E8" s="16" t="s">
        <v>0</v>
      </c>
      <c r="F8" s="119"/>
      <c r="G8" s="120"/>
      <c r="H8" s="119"/>
      <c r="I8" s="120"/>
      <c r="J8" s="122"/>
      <c r="K8" s="121"/>
      <c r="L8" s="123"/>
      <c r="M8" s="124"/>
      <c r="N8" s="23"/>
      <c r="O8" s="44"/>
      <c r="P8" s="44"/>
      <c r="Q8" s="90" t="s">
        <v>14</v>
      </c>
      <c r="R8" s="91" t="s">
        <v>15</v>
      </c>
      <c r="S8" s="92">
        <v>0.4</v>
      </c>
      <c r="T8" s="44"/>
      <c r="U8" s="44"/>
      <c r="V8" s="44"/>
      <c r="W8" s="44"/>
      <c r="X8" s="44"/>
      <c r="Y8" s="44"/>
      <c r="Z8" s="44"/>
      <c r="AA8" s="44"/>
      <c r="AB8" s="44"/>
      <c r="AC8" s="44"/>
      <c r="AD8" s="44"/>
      <c r="AE8" s="44"/>
    </row>
    <row r="9" spans="1:31" s="11" customFormat="1" ht="30.75" hidden="1" customHeight="1" thickTop="1" thickBot="1">
      <c r="A9" s="65"/>
      <c r="B9" s="65"/>
      <c r="C9" s="65"/>
      <c r="D9" s="65"/>
      <c r="E9" s="16"/>
      <c r="F9" s="125" t="s">
        <v>16</v>
      </c>
      <c r="G9" s="126" t="s">
        <v>11</v>
      </c>
      <c r="H9" s="127"/>
      <c r="I9" s="127"/>
      <c r="J9" s="127"/>
      <c r="K9" s="127"/>
      <c r="L9" s="127"/>
      <c r="M9" s="127"/>
      <c r="N9" s="18"/>
      <c r="Q9" s="93" t="s">
        <v>17</v>
      </c>
      <c r="R9" s="91" t="s">
        <v>18</v>
      </c>
      <c r="S9" s="92">
        <v>4.8800000000000003E-2</v>
      </c>
    </row>
    <row r="10" spans="1:31" ht="30.75" hidden="1" customHeight="1" thickTop="1" thickBot="1">
      <c r="E10" s="16"/>
      <c r="F10" s="128" t="s">
        <v>19</v>
      </c>
      <c r="G10" s="129"/>
      <c r="H10" s="130">
        <v>126.426</v>
      </c>
      <c r="I10" s="130">
        <v>126.426</v>
      </c>
      <c r="J10" s="130">
        <v>126.426</v>
      </c>
      <c r="K10" s="130">
        <v>126.426</v>
      </c>
      <c r="L10" s="130">
        <v>126.426</v>
      </c>
      <c r="M10" s="130">
        <v>126.426</v>
      </c>
      <c r="N10" s="18"/>
      <c r="O10" s="44"/>
      <c r="P10" s="44"/>
      <c r="Q10" s="94" t="s">
        <v>20</v>
      </c>
      <c r="R10" s="95" t="s">
        <v>21</v>
      </c>
      <c r="S10" s="96">
        <v>2</v>
      </c>
      <c r="T10" s="44"/>
      <c r="U10" s="44"/>
      <c r="V10" s="44"/>
      <c r="W10" s="44"/>
      <c r="X10" s="44"/>
      <c r="Y10" s="44"/>
      <c r="Z10" s="44"/>
      <c r="AA10" s="44"/>
      <c r="AB10" s="44"/>
      <c r="AC10" s="44"/>
      <c r="AD10" s="44"/>
      <c r="AE10" s="44"/>
    </row>
    <row r="11" spans="1:31" ht="30.75" hidden="1" customHeight="1" thickTop="1" thickBot="1">
      <c r="E11" s="16"/>
      <c r="F11" s="131"/>
      <c r="G11" s="131"/>
      <c r="H11" s="132"/>
      <c r="I11" s="132"/>
      <c r="J11" s="132"/>
      <c r="K11" s="132"/>
      <c r="L11" s="132"/>
      <c r="M11" s="132"/>
      <c r="N11" s="18"/>
      <c r="O11" s="44"/>
      <c r="P11" s="44"/>
      <c r="Q11" s="84" t="s">
        <v>22</v>
      </c>
      <c r="R11" s="44"/>
      <c r="S11" s="44"/>
      <c r="T11" s="44"/>
      <c r="U11" s="44"/>
      <c r="V11" s="44"/>
      <c r="W11" s="44"/>
      <c r="X11" s="44"/>
      <c r="Y11" s="44"/>
      <c r="Z11" s="44"/>
      <c r="AA11" s="44"/>
      <c r="AB11" s="44"/>
      <c r="AC11" s="44"/>
      <c r="AD11" s="44"/>
      <c r="AE11" s="44"/>
    </row>
    <row r="12" spans="1:31" ht="30.75" customHeight="1" thickTop="1" thickBot="1">
      <c r="E12" s="16"/>
      <c r="F12" s="133" t="s">
        <v>23</v>
      </c>
      <c r="G12" s="134" t="s">
        <v>24</v>
      </c>
      <c r="H12" s="135">
        <v>20000</v>
      </c>
      <c r="I12" s="135">
        <v>20000</v>
      </c>
      <c r="J12" s="135">
        <v>20000</v>
      </c>
      <c r="K12" s="135">
        <v>20000</v>
      </c>
      <c r="L12" s="135">
        <v>20000</v>
      </c>
      <c r="M12" s="135">
        <v>20000</v>
      </c>
      <c r="N12" s="18"/>
      <c r="O12" s="44"/>
      <c r="P12" s="152"/>
      <c r="Q12" s="151" t="s">
        <v>17</v>
      </c>
      <c r="R12" s="44"/>
      <c r="S12" s="44"/>
      <c r="T12" s="44"/>
      <c r="U12" s="44"/>
      <c r="V12" s="44"/>
      <c r="W12" s="44"/>
      <c r="X12" s="44"/>
      <c r="Y12" s="44"/>
      <c r="Z12" s="44"/>
      <c r="AA12" s="44"/>
      <c r="AB12" s="44"/>
      <c r="AC12" s="44"/>
      <c r="AD12" s="44"/>
      <c r="AE12" s="44"/>
    </row>
    <row r="13" spans="1:31" ht="10" hidden="1" customHeight="1" thickTop="1" thickBot="1">
      <c r="E13" s="16"/>
      <c r="F13" s="136"/>
      <c r="G13" s="137"/>
      <c r="H13" s="138"/>
      <c r="I13" s="138"/>
      <c r="J13" s="138"/>
      <c r="K13" s="138"/>
      <c r="L13" s="138"/>
      <c r="M13" s="138"/>
      <c r="N13" s="17"/>
      <c r="O13" s="44"/>
      <c r="P13" s="153"/>
      <c r="Q13" s="1">
        <v>119.40600000000001</v>
      </c>
      <c r="R13" s="1">
        <v>126.426</v>
      </c>
      <c r="S13" s="1">
        <v>126.426</v>
      </c>
      <c r="T13" s="1">
        <v>126.426</v>
      </c>
      <c r="U13" s="1">
        <v>126.426</v>
      </c>
      <c r="V13" s="1">
        <v>126.426</v>
      </c>
      <c r="W13" s="1">
        <v>126.426</v>
      </c>
      <c r="X13" s="1">
        <v>126.426</v>
      </c>
      <c r="Y13" s="44"/>
      <c r="Z13" s="44"/>
      <c r="AA13" s="44"/>
      <c r="AB13" s="44"/>
      <c r="AC13" s="44"/>
      <c r="AD13" s="44"/>
      <c r="AE13" s="44"/>
    </row>
    <row r="14" spans="1:31" ht="14.5" hidden="1" customHeight="1">
      <c r="E14" s="16" t="s">
        <v>0</v>
      </c>
      <c r="F14" s="139"/>
      <c r="G14" s="140"/>
      <c r="H14" s="141"/>
      <c r="I14" s="141"/>
      <c r="J14" s="141"/>
      <c r="K14" s="141"/>
      <c r="L14" s="141"/>
      <c r="M14" s="141"/>
      <c r="N14" s="18"/>
      <c r="O14" s="44"/>
      <c r="P14" s="153"/>
      <c r="Q14" s="97">
        <v>2023</v>
      </c>
      <c r="R14" s="97">
        <v>2024</v>
      </c>
      <c r="S14" s="97">
        <v>2025</v>
      </c>
      <c r="T14" s="97">
        <v>2026</v>
      </c>
      <c r="U14" s="97">
        <v>2027</v>
      </c>
      <c r="V14" s="97">
        <v>2028</v>
      </c>
      <c r="W14" s="97">
        <v>2029</v>
      </c>
      <c r="X14" s="97">
        <v>2030</v>
      </c>
      <c r="Y14" s="44"/>
      <c r="Z14" s="44"/>
      <c r="AA14" s="44"/>
      <c r="AB14" s="44"/>
      <c r="AC14" s="44"/>
      <c r="AD14" s="44"/>
      <c r="AE14" s="44"/>
    </row>
    <row r="15" spans="1:31" s="15" customFormat="1" ht="30.75" customHeight="1">
      <c r="A15" s="65"/>
      <c r="B15" s="65"/>
      <c r="C15" s="65"/>
      <c r="D15" s="65"/>
      <c r="E15" s="45"/>
      <c r="F15" s="142" t="s">
        <v>25</v>
      </c>
      <c r="G15" s="165" t="s">
        <v>26</v>
      </c>
      <c r="H15" s="143">
        <f t="shared" ref="H15:M15" si="0">S34</f>
        <v>2.1888000000000001</v>
      </c>
      <c r="I15" s="143">
        <f t="shared" si="0"/>
        <v>2.1888000000000001</v>
      </c>
      <c r="J15" s="143">
        <f t="shared" si="0"/>
        <v>2.1888000000000001</v>
      </c>
      <c r="K15" s="143">
        <f t="shared" si="0"/>
        <v>2.1888000000000001</v>
      </c>
      <c r="L15" s="143">
        <f t="shared" si="0"/>
        <v>2.1888000000000001</v>
      </c>
      <c r="M15" s="143">
        <f t="shared" si="0"/>
        <v>2.1888000000000001</v>
      </c>
      <c r="N15" s="46"/>
      <c r="O15" s="41"/>
      <c r="P15" s="154" t="s">
        <v>27</v>
      </c>
      <c r="Q15" s="99" t="e">
        <f>#REF!-#REF!</f>
        <v>#REF!</v>
      </c>
      <c r="R15" s="99" t="e">
        <f>#REF!-#REF!</f>
        <v>#REF!</v>
      </c>
      <c r="S15" s="99">
        <f t="shared" ref="S15:X15" si="1">H9-H7</f>
        <v>0</v>
      </c>
      <c r="T15" s="99">
        <f t="shared" si="1"/>
        <v>0</v>
      </c>
      <c r="U15" s="99">
        <f t="shared" si="1"/>
        <v>0</v>
      </c>
      <c r="V15" s="99">
        <f t="shared" si="1"/>
        <v>0</v>
      </c>
      <c r="W15" s="99">
        <f t="shared" si="1"/>
        <v>0</v>
      </c>
      <c r="X15" s="99">
        <f t="shared" si="1"/>
        <v>0</v>
      </c>
      <c r="Y15" s="41"/>
      <c r="Z15" s="41"/>
      <c r="AA15" s="41"/>
      <c r="AB15" s="41"/>
      <c r="AC15" s="41"/>
      <c r="AD15" s="41"/>
      <c r="AE15" s="41"/>
    </row>
    <row r="16" spans="1:31" s="15" customFormat="1" ht="30.75" hidden="1" customHeight="1">
      <c r="A16" s="65"/>
      <c r="B16" s="65"/>
      <c r="C16" s="65"/>
      <c r="D16" s="65"/>
      <c r="E16" s="45"/>
      <c r="F16" s="144"/>
      <c r="G16" s="166"/>
      <c r="H16" s="145"/>
      <c r="I16" s="145"/>
      <c r="J16" s="145"/>
      <c r="K16" s="145"/>
      <c r="L16" s="145"/>
      <c r="M16" s="145"/>
      <c r="N16" s="46"/>
      <c r="O16" s="41"/>
      <c r="P16" s="155" t="s">
        <v>22</v>
      </c>
      <c r="Q16" s="47" t="e">
        <f>(Q15*$S$8)</f>
        <v>#REF!</v>
      </c>
      <c r="R16" s="44" t="e">
        <f t="shared" ref="R16:X16" si="2">(R15*$S$8)</f>
        <v>#REF!</v>
      </c>
      <c r="S16" s="64">
        <f t="shared" si="2"/>
        <v>0</v>
      </c>
      <c r="T16" s="44">
        <f t="shared" si="2"/>
        <v>0</v>
      </c>
      <c r="U16" s="64">
        <f t="shared" si="2"/>
        <v>0</v>
      </c>
      <c r="V16" s="44">
        <f t="shared" si="2"/>
        <v>0</v>
      </c>
      <c r="W16" s="64">
        <f t="shared" si="2"/>
        <v>0</v>
      </c>
      <c r="X16" s="44">
        <f t="shared" si="2"/>
        <v>0</v>
      </c>
      <c r="Y16" s="41"/>
      <c r="Z16" s="41"/>
      <c r="AA16" s="41"/>
      <c r="AB16" s="41"/>
      <c r="AC16" s="41"/>
      <c r="AD16" s="41"/>
      <c r="AE16" s="41"/>
    </row>
    <row r="17" spans="1:31" s="15" customFormat="1" ht="30.75" hidden="1" customHeight="1">
      <c r="A17" s="65"/>
      <c r="B17" s="65"/>
      <c r="C17" s="65"/>
      <c r="D17" s="65"/>
      <c r="E17" s="45"/>
      <c r="F17" s="144"/>
      <c r="G17" s="166"/>
      <c r="H17" s="145"/>
      <c r="I17" s="145"/>
      <c r="J17" s="145"/>
      <c r="K17" s="145"/>
      <c r="L17" s="145"/>
      <c r="M17" s="145"/>
      <c r="N17" s="46"/>
      <c r="O17" s="41"/>
      <c r="P17" s="155"/>
      <c r="Q17" s="47"/>
      <c r="R17" s="44"/>
      <c r="S17" s="64"/>
      <c r="T17" s="44"/>
      <c r="U17" s="64"/>
      <c r="V17" s="44"/>
      <c r="W17" s="64"/>
      <c r="X17" s="44"/>
      <c r="Y17" s="41"/>
      <c r="Z17" s="41"/>
      <c r="AA17" s="41"/>
      <c r="AB17" s="41"/>
      <c r="AC17" s="41"/>
      <c r="AD17" s="41"/>
      <c r="AE17" s="41"/>
    </row>
    <row r="18" spans="1:31" s="15" customFormat="1" ht="30.75" hidden="1" customHeight="1">
      <c r="A18" s="65"/>
      <c r="B18" s="65"/>
      <c r="C18" s="65"/>
      <c r="D18" s="65"/>
      <c r="E18" s="45"/>
      <c r="F18" s="144"/>
      <c r="G18" s="166"/>
      <c r="H18" s="145"/>
      <c r="I18" s="145"/>
      <c r="J18" s="145"/>
      <c r="K18" s="145"/>
      <c r="L18" s="145"/>
      <c r="M18" s="145"/>
      <c r="N18" s="46"/>
      <c r="O18" s="41"/>
      <c r="P18" s="155"/>
      <c r="Q18" s="47"/>
      <c r="R18" s="44"/>
      <c r="S18" s="64"/>
      <c r="T18" s="44"/>
      <c r="U18" s="64"/>
      <c r="V18" s="44"/>
      <c r="W18" s="64"/>
      <c r="X18" s="44"/>
      <c r="Y18" s="41"/>
      <c r="Z18" s="41"/>
      <c r="AA18" s="41"/>
      <c r="AB18" s="41"/>
      <c r="AC18" s="41"/>
      <c r="AD18" s="41"/>
      <c r="AE18" s="41"/>
    </row>
    <row r="19" spans="1:31" s="15" customFormat="1" ht="30.75" hidden="1" customHeight="1">
      <c r="A19" s="65"/>
      <c r="B19" s="65"/>
      <c r="C19" s="65"/>
      <c r="D19" s="65"/>
      <c r="E19" s="45"/>
      <c r="F19" s="146" t="s">
        <v>28</v>
      </c>
      <c r="G19" s="166"/>
      <c r="H19" s="145"/>
      <c r="I19" s="145"/>
      <c r="J19" s="145"/>
      <c r="K19" s="145"/>
      <c r="L19" s="145"/>
      <c r="M19" s="145"/>
      <c r="N19" s="46"/>
      <c r="O19" s="41"/>
      <c r="P19" s="155"/>
      <c r="Q19" s="47"/>
      <c r="R19" s="44"/>
      <c r="S19" s="64"/>
      <c r="T19" s="44"/>
      <c r="U19" s="64"/>
      <c r="V19" s="44"/>
      <c r="W19" s="64"/>
      <c r="X19" s="44"/>
      <c r="Y19" s="41"/>
      <c r="Z19" s="41"/>
      <c r="AA19" s="41"/>
      <c r="AB19" s="41"/>
      <c r="AC19" s="41"/>
      <c r="AD19" s="41"/>
      <c r="AE19" s="41"/>
    </row>
    <row r="20" spans="1:31" s="15" customFormat="1" ht="30.75" customHeight="1">
      <c r="A20" s="65"/>
      <c r="B20" s="65"/>
      <c r="C20" s="65"/>
      <c r="D20" s="65"/>
      <c r="E20" s="45"/>
      <c r="F20" s="147" t="s">
        <v>29</v>
      </c>
      <c r="G20" s="166"/>
      <c r="H20" s="145">
        <f>IFERROR(H15,"")</f>
        <v>2.1888000000000001</v>
      </c>
      <c r="I20" s="145">
        <f t="shared" ref="I20:M20" si="3">IFERROR(H20+I15,"")</f>
        <v>4.3776000000000002</v>
      </c>
      <c r="J20" s="145">
        <f t="shared" si="3"/>
        <v>6.5663999999999998</v>
      </c>
      <c r="K20" s="145">
        <f t="shared" si="3"/>
        <v>8.7552000000000003</v>
      </c>
      <c r="L20" s="145">
        <f t="shared" si="3"/>
        <v>10.944000000000001</v>
      </c>
      <c r="M20" s="145">
        <f t="shared" si="3"/>
        <v>13.132800000000001</v>
      </c>
      <c r="N20" s="46"/>
      <c r="O20" s="41"/>
      <c r="P20" s="156" t="s">
        <v>17</v>
      </c>
      <c r="Q20" s="47">
        <v>0</v>
      </c>
      <c r="R20" s="64" t="e">
        <f t="shared" ref="R20:X20" si="4">(R$15*$S$8)*$S$9</f>
        <v>#REF!</v>
      </c>
      <c r="S20" s="64">
        <f t="shared" si="4"/>
        <v>0</v>
      </c>
      <c r="T20" s="64">
        <f t="shared" si="4"/>
        <v>0</v>
      </c>
      <c r="U20" s="64">
        <f t="shared" si="4"/>
        <v>0</v>
      </c>
      <c r="V20" s="64">
        <f t="shared" si="4"/>
        <v>0</v>
      </c>
      <c r="W20" s="64">
        <f t="shared" si="4"/>
        <v>0</v>
      </c>
      <c r="X20" s="64">
        <f t="shared" si="4"/>
        <v>0</v>
      </c>
      <c r="Y20" s="41"/>
      <c r="Z20" s="41"/>
      <c r="AA20" s="41"/>
      <c r="AB20" s="41"/>
      <c r="AC20" s="41"/>
      <c r="AD20" s="41"/>
      <c r="AE20" s="41"/>
    </row>
    <row r="21" spans="1:31" s="15" customFormat="1" ht="30.75" customHeight="1" thickBot="1">
      <c r="A21" s="65"/>
      <c r="B21" s="65"/>
      <c r="C21" s="65"/>
      <c r="D21" s="65"/>
      <c r="E21" s="45"/>
      <c r="F21" s="148" t="s">
        <v>30</v>
      </c>
      <c r="G21" s="166"/>
      <c r="H21" s="167">
        <f>IFERROR(SUM(H15:M15),"")</f>
        <v>13.132800000000001</v>
      </c>
      <c r="I21" s="168"/>
      <c r="J21" s="168"/>
      <c r="K21" s="168"/>
      <c r="L21" s="168"/>
      <c r="M21" s="169"/>
      <c r="N21" s="46"/>
      <c r="O21" s="41"/>
      <c r="P21" s="157" t="s">
        <v>31</v>
      </c>
      <c r="Q21" s="47" t="e">
        <f t="shared" ref="Q21:X21" si="5">Q$16*$S$6</f>
        <v>#REF!</v>
      </c>
      <c r="R21" s="64" t="e">
        <f t="shared" si="5"/>
        <v>#REF!</v>
      </c>
      <c r="S21" s="64">
        <f t="shared" si="5"/>
        <v>0</v>
      </c>
      <c r="T21" s="64">
        <f t="shared" si="5"/>
        <v>0</v>
      </c>
      <c r="U21" s="64">
        <f t="shared" si="5"/>
        <v>0</v>
      </c>
      <c r="V21" s="64">
        <f t="shared" si="5"/>
        <v>0</v>
      </c>
      <c r="W21" s="64">
        <f t="shared" si="5"/>
        <v>0</v>
      </c>
      <c r="X21" s="64">
        <f t="shared" si="5"/>
        <v>0</v>
      </c>
      <c r="Y21" s="41"/>
      <c r="Z21" s="41"/>
      <c r="AA21" s="41"/>
      <c r="AB21" s="41"/>
      <c r="AC21" s="41"/>
      <c r="AD21" s="41"/>
      <c r="AE21" s="41"/>
    </row>
    <row r="22" spans="1:31" s="15" customFormat="1" ht="30.75" customHeight="1" thickTop="1">
      <c r="A22" s="65"/>
      <c r="B22" s="65"/>
      <c r="C22" s="65"/>
      <c r="D22" s="65"/>
      <c r="E22" s="48"/>
      <c r="F22" s="109"/>
      <c r="G22" s="109"/>
      <c r="H22" s="43"/>
      <c r="I22" s="43"/>
      <c r="J22" s="43"/>
      <c r="K22" s="43"/>
      <c r="L22" s="43"/>
      <c r="M22" s="43"/>
      <c r="N22" s="49"/>
      <c r="O22" s="41"/>
      <c r="P22" s="157" t="s">
        <v>32</v>
      </c>
      <c r="Q22" s="47">
        <f t="shared" ref="Q22:X22" si="6">Q$20*$S$10</f>
        <v>0</v>
      </c>
      <c r="R22" s="64" t="e">
        <f t="shared" si="6"/>
        <v>#REF!</v>
      </c>
      <c r="S22" s="64">
        <f t="shared" si="6"/>
        <v>0</v>
      </c>
      <c r="T22" s="64">
        <f t="shared" si="6"/>
        <v>0</v>
      </c>
      <c r="U22" s="64">
        <f t="shared" si="6"/>
        <v>0</v>
      </c>
      <c r="V22" s="64">
        <f t="shared" si="6"/>
        <v>0</v>
      </c>
      <c r="W22" s="64">
        <f t="shared" si="6"/>
        <v>0</v>
      </c>
      <c r="X22" s="64">
        <f t="shared" si="6"/>
        <v>0</v>
      </c>
      <c r="Y22" s="41"/>
      <c r="Z22" s="41"/>
      <c r="AA22" s="41"/>
      <c r="AB22" s="41"/>
      <c r="AC22" s="41"/>
      <c r="AD22" s="41"/>
      <c r="AE22" s="41"/>
    </row>
    <row r="23" spans="1:31" s="15" customFormat="1" ht="21.75" customHeight="1">
      <c r="A23" s="67"/>
      <c r="B23" s="67"/>
      <c r="C23" s="67"/>
      <c r="D23" s="67"/>
      <c r="E23" s="41"/>
      <c r="F23" s="41"/>
      <c r="G23" s="41"/>
      <c r="H23" s="41"/>
      <c r="I23" s="41"/>
      <c r="J23" s="41"/>
      <c r="K23" s="41"/>
      <c r="L23" s="41"/>
      <c r="M23" s="41"/>
      <c r="N23" s="41"/>
      <c r="O23" s="41"/>
      <c r="P23" s="157" t="s">
        <v>33</v>
      </c>
      <c r="Q23" s="47" t="e">
        <f>Q$16*$S$7</f>
        <v>#REF!</v>
      </c>
      <c r="R23" s="64" t="e">
        <f t="shared" ref="R23:X23" si="7">R$16*$S$7</f>
        <v>#REF!</v>
      </c>
      <c r="S23" s="64">
        <f t="shared" si="7"/>
        <v>0</v>
      </c>
      <c r="T23" s="64">
        <f t="shared" si="7"/>
        <v>0</v>
      </c>
      <c r="U23" s="64">
        <f t="shared" si="7"/>
        <v>0</v>
      </c>
      <c r="V23" s="64">
        <f t="shared" si="7"/>
        <v>0</v>
      </c>
      <c r="W23" s="64">
        <f t="shared" si="7"/>
        <v>0</v>
      </c>
      <c r="X23" s="64">
        <f t="shared" si="7"/>
        <v>0</v>
      </c>
      <c r="Y23" s="41"/>
      <c r="Z23" s="41"/>
      <c r="AA23" s="41"/>
      <c r="AB23" s="41"/>
      <c r="AC23" s="41"/>
      <c r="AD23" s="41"/>
      <c r="AE23" s="41"/>
    </row>
    <row r="24" spans="1:31" s="15" customFormat="1" ht="12.65" customHeight="1">
      <c r="A24" s="65"/>
      <c r="B24" s="65"/>
      <c r="C24" s="65"/>
      <c r="D24" s="65"/>
      <c r="E24" s="41"/>
      <c r="F24" s="41"/>
      <c r="G24" s="41"/>
      <c r="H24" s="41"/>
      <c r="I24" s="41"/>
      <c r="J24" s="41"/>
      <c r="K24" s="41"/>
      <c r="L24" s="41"/>
      <c r="M24" s="41"/>
      <c r="N24" s="41"/>
      <c r="O24" s="41"/>
      <c r="P24" s="158" t="s">
        <v>34</v>
      </c>
      <c r="Q24" s="50" t="str">
        <f>IFERROR(Q23-Q21,"")</f>
        <v/>
      </c>
      <c r="R24" s="50" t="str">
        <f t="shared" ref="R24:X24" si="8">IFERROR(R23-R21,"")</f>
        <v/>
      </c>
      <c r="S24" s="50">
        <f t="shared" si="8"/>
        <v>0</v>
      </c>
      <c r="T24" s="50">
        <f t="shared" si="8"/>
        <v>0</v>
      </c>
      <c r="U24" s="50">
        <f t="shared" si="8"/>
        <v>0</v>
      </c>
      <c r="V24" s="50">
        <f t="shared" si="8"/>
        <v>0</v>
      </c>
      <c r="W24" s="50">
        <f t="shared" si="8"/>
        <v>0</v>
      </c>
      <c r="X24" s="50">
        <f t="shared" si="8"/>
        <v>0</v>
      </c>
      <c r="Y24" s="41"/>
      <c r="Z24" s="41"/>
      <c r="AA24" s="41"/>
      <c r="AB24" s="41"/>
      <c r="AC24" s="41"/>
      <c r="AD24" s="41"/>
      <c r="AE24" s="41"/>
    </row>
    <row r="25" spans="1:31" s="15" customFormat="1" ht="12.65" customHeight="1">
      <c r="A25" s="65"/>
      <c r="B25" s="65"/>
      <c r="C25" s="65"/>
      <c r="D25" s="65"/>
      <c r="E25" s="41"/>
      <c r="F25" s="41"/>
      <c r="G25" s="41"/>
      <c r="H25" s="41"/>
      <c r="I25" s="41"/>
      <c r="J25" s="41"/>
      <c r="K25" s="41"/>
      <c r="L25" s="41"/>
      <c r="M25" s="41"/>
      <c r="N25" s="41"/>
      <c r="O25" s="41"/>
      <c r="P25" s="42"/>
      <c r="Q25" s="42"/>
      <c r="R25" s="42"/>
      <c r="S25" s="42"/>
      <c r="T25" s="42"/>
      <c r="U25" s="42"/>
      <c r="V25" s="42"/>
      <c r="W25" s="42"/>
      <c r="X25" s="42"/>
      <c r="Y25" s="41"/>
      <c r="Z25" s="41"/>
      <c r="AA25" s="41"/>
      <c r="AB25" s="41"/>
      <c r="AC25" s="41"/>
      <c r="AD25" s="41"/>
      <c r="AE25" s="41"/>
    </row>
    <row r="26" spans="1:31" s="15" customFormat="1" ht="12.65" customHeight="1">
      <c r="A26" s="65"/>
      <c r="B26" s="65"/>
      <c r="C26" s="65"/>
      <c r="D26" s="65"/>
      <c r="E26" s="41"/>
      <c r="F26" s="41"/>
      <c r="G26" s="41"/>
      <c r="H26" s="41"/>
      <c r="I26" s="41"/>
      <c r="J26" s="41"/>
      <c r="K26" s="41"/>
      <c r="L26" s="41"/>
      <c r="M26" s="41"/>
      <c r="N26" s="41"/>
      <c r="O26" s="41"/>
      <c r="P26" s="41"/>
      <c r="Q26" s="51"/>
      <c r="R26" s="41"/>
      <c r="S26" s="41"/>
      <c r="T26" s="41"/>
      <c r="U26" s="41"/>
      <c r="V26" s="41"/>
      <c r="W26" s="41"/>
      <c r="X26" s="41"/>
      <c r="Y26" s="41"/>
      <c r="Z26" s="41"/>
      <c r="AA26" s="41"/>
      <c r="AB26" s="41"/>
      <c r="AC26" s="41"/>
      <c r="AD26" s="41"/>
      <c r="AE26" s="41"/>
    </row>
    <row r="27" spans="1:31" s="15" customFormat="1" ht="12.65" customHeight="1">
      <c r="A27" s="65"/>
      <c r="B27" s="65"/>
      <c r="C27" s="65"/>
      <c r="D27" s="65"/>
      <c r="E27" s="41"/>
      <c r="F27" s="41"/>
      <c r="G27" s="41"/>
      <c r="H27" s="41"/>
      <c r="I27" s="41"/>
      <c r="J27" s="41"/>
      <c r="K27" s="41"/>
      <c r="L27" s="41"/>
      <c r="M27" s="41"/>
      <c r="N27" s="41"/>
      <c r="O27" s="41"/>
      <c r="P27" s="98" t="s">
        <v>27</v>
      </c>
      <c r="Q27" s="99" t="e">
        <f>(((#REF!*$S$4)/1000)*$S$5/1000000)</f>
        <v>#REF!</v>
      </c>
      <c r="R27" s="99" t="e">
        <f>(((#REF!*$S$4)/1000)*$S$5/1000000)+#REF!</f>
        <v>#REF!</v>
      </c>
      <c r="S27" s="99">
        <f t="shared" ref="S27:X27" si="9">(((H$12*$S$4)/1000)*$S$5/1000000)+H7</f>
        <v>6.84</v>
      </c>
      <c r="T27" s="99">
        <f t="shared" si="9"/>
        <v>6.84</v>
      </c>
      <c r="U27" s="99">
        <f t="shared" si="9"/>
        <v>6.84</v>
      </c>
      <c r="V27" s="99">
        <f t="shared" si="9"/>
        <v>6.84</v>
      </c>
      <c r="W27" s="99">
        <f t="shared" si="9"/>
        <v>6.84</v>
      </c>
      <c r="X27" s="99">
        <f t="shared" si="9"/>
        <v>6.84</v>
      </c>
      <c r="Y27" s="41"/>
      <c r="Z27" s="41"/>
      <c r="AA27" s="41"/>
      <c r="AB27" s="41"/>
      <c r="AC27" s="41"/>
      <c r="AD27" s="41"/>
      <c r="AE27" s="41"/>
    </row>
    <row r="28" spans="1:31" s="15" customFormat="1" ht="12.65" customHeight="1">
      <c r="A28" s="65"/>
      <c r="B28" s="65"/>
      <c r="C28" s="65"/>
      <c r="D28" s="65"/>
      <c r="E28" s="41"/>
      <c r="F28" s="41"/>
      <c r="G28" s="41"/>
      <c r="H28" s="41"/>
      <c r="I28" s="41"/>
      <c r="J28" s="41"/>
      <c r="K28" s="41"/>
      <c r="L28" s="41"/>
      <c r="M28" s="41"/>
      <c r="N28" s="41"/>
      <c r="O28" s="41"/>
      <c r="P28" s="84" t="s">
        <v>22</v>
      </c>
      <c r="Q28" s="47" t="e">
        <f>(Q27*$S$8)</f>
        <v>#REF!</v>
      </c>
      <c r="R28" s="47" t="e">
        <f t="shared" ref="R28:X28" si="10">(R27*$S$8)</f>
        <v>#REF!</v>
      </c>
      <c r="S28" s="47">
        <f t="shared" si="10"/>
        <v>2.7360000000000002</v>
      </c>
      <c r="T28" s="47">
        <f t="shared" si="10"/>
        <v>2.7360000000000002</v>
      </c>
      <c r="U28" s="47">
        <f t="shared" si="10"/>
        <v>2.7360000000000002</v>
      </c>
      <c r="V28" s="47">
        <f t="shared" si="10"/>
        <v>2.7360000000000002</v>
      </c>
      <c r="W28" s="47">
        <f t="shared" si="10"/>
        <v>2.7360000000000002</v>
      </c>
      <c r="X28" s="47">
        <f t="shared" si="10"/>
        <v>2.7360000000000002</v>
      </c>
      <c r="Y28" s="41"/>
      <c r="Z28" s="41"/>
      <c r="AA28" s="41"/>
      <c r="AB28" s="41"/>
      <c r="AC28" s="41"/>
      <c r="AD28" s="41"/>
      <c r="AE28" s="41"/>
    </row>
    <row r="29" spans="1:31" s="15" customFormat="1" ht="13" customHeight="1">
      <c r="A29" s="65"/>
      <c r="B29" s="65"/>
      <c r="C29" s="65"/>
      <c r="D29" s="65"/>
      <c r="E29" s="41"/>
      <c r="F29" s="41"/>
      <c r="G29" s="41"/>
      <c r="H29" s="41"/>
      <c r="I29" s="41"/>
      <c r="J29" s="41"/>
      <c r="K29" s="1"/>
      <c r="L29" s="41"/>
      <c r="M29" s="41"/>
      <c r="N29" s="41"/>
      <c r="O29" s="41"/>
      <c r="P29" s="90" t="s">
        <v>17</v>
      </c>
      <c r="Q29" s="47" t="e">
        <f>(Q$27*$S$8)*$S$9</f>
        <v>#REF!</v>
      </c>
      <c r="R29" s="47" t="e">
        <f t="shared" ref="R29:X29" si="11">(R$27*$S$8)*$S$9</f>
        <v>#REF!</v>
      </c>
      <c r="S29" s="47">
        <f t="shared" si="11"/>
        <v>0.13351680000000002</v>
      </c>
      <c r="T29" s="47">
        <f t="shared" si="11"/>
        <v>0.13351680000000002</v>
      </c>
      <c r="U29" s="47">
        <f t="shared" si="11"/>
        <v>0.13351680000000002</v>
      </c>
      <c r="V29" s="47">
        <f t="shared" si="11"/>
        <v>0.13351680000000002</v>
      </c>
      <c r="W29" s="47">
        <f t="shared" si="11"/>
        <v>0.13351680000000002</v>
      </c>
      <c r="X29" s="47">
        <f t="shared" si="11"/>
        <v>0.13351680000000002</v>
      </c>
      <c r="Y29" s="41"/>
      <c r="Z29" s="41"/>
      <c r="AA29" s="41"/>
      <c r="AB29" s="41"/>
      <c r="AC29" s="41"/>
      <c r="AD29" s="41"/>
      <c r="AE29" s="41"/>
    </row>
    <row r="30" spans="1:31" s="15" customFormat="1" ht="18" customHeight="1">
      <c r="A30" s="65"/>
      <c r="B30" s="65"/>
      <c r="C30" s="65"/>
      <c r="D30" s="65"/>
      <c r="E30" s="41"/>
      <c r="F30" s="41"/>
      <c r="G30" s="41"/>
      <c r="H30" s="41"/>
      <c r="I30" s="41"/>
      <c r="J30" s="41"/>
      <c r="K30" s="41"/>
      <c r="L30" s="41"/>
      <c r="M30" s="41"/>
      <c r="N30" s="41"/>
      <c r="O30" s="41"/>
      <c r="P30" s="150" t="s">
        <v>31</v>
      </c>
      <c r="Q30" s="159" t="e">
        <f t="shared" ref="Q30:X30" si="12">Q$28*$S$6</f>
        <v>#REF!</v>
      </c>
      <c r="R30" s="47" t="e">
        <f t="shared" si="12"/>
        <v>#REF!</v>
      </c>
      <c r="S30" s="47">
        <f t="shared" si="12"/>
        <v>0.46512000000000009</v>
      </c>
      <c r="T30" s="47">
        <f t="shared" si="12"/>
        <v>0.46512000000000009</v>
      </c>
      <c r="U30" s="47">
        <f t="shared" si="12"/>
        <v>0.46512000000000009</v>
      </c>
      <c r="V30" s="47">
        <f t="shared" si="12"/>
        <v>0.46512000000000009</v>
      </c>
      <c r="W30" s="47">
        <f t="shared" si="12"/>
        <v>0.46512000000000009</v>
      </c>
      <c r="X30" s="47">
        <f t="shared" si="12"/>
        <v>0.46512000000000009</v>
      </c>
      <c r="Y30" s="41"/>
      <c r="Z30" s="41"/>
      <c r="AA30" s="41"/>
      <c r="AB30" s="41"/>
      <c r="AC30" s="41"/>
      <c r="AD30" s="41"/>
      <c r="AE30" s="41"/>
    </row>
    <row r="31" spans="1:31" ht="17.5" customHeight="1">
      <c r="E31" s="41"/>
      <c r="F31" s="41"/>
      <c r="G31" s="41"/>
      <c r="H31" s="41"/>
      <c r="I31" s="41"/>
      <c r="J31" s="41"/>
      <c r="K31" s="41"/>
      <c r="L31" s="41"/>
      <c r="M31" s="41"/>
      <c r="N31" s="41"/>
      <c r="O31" s="44"/>
      <c r="P31" s="100" t="s">
        <v>32</v>
      </c>
      <c r="Q31" s="47" t="e">
        <f t="shared" ref="Q31:X31" si="13">Q$29*$S$10</f>
        <v>#REF!</v>
      </c>
      <c r="R31" s="47" t="e">
        <f t="shared" si="13"/>
        <v>#REF!</v>
      </c>
      <c r="S31" s="47">
        <f t="shared" si="13"/>
        <v>0.26703360000000004</v>
      </c>
      <c r="T31" s="47">
        <f t="shared" si="13"/>
        <v>0.26703360000000004</v>
      </c>
      <c r="U31" s="47">
        <f t="shared" si="13"/>
        <v>0.26703360000000004</v>
      </c>
      <c r="V31" s="47">
        <f t="shared" si="13"/>
        <v>0.26703360000000004</v>
      </c>
      <c r="W31" s="47">
        <f t="shared" si="13"/>
        <v>0.26703360000000004</v>
      </c>
      <c r="X31" s="47">
        <f t="shared" si="13"/>
        <v>0.26703360000000004</v>
      </c>
      <c r="Y31" s="44"/>
      <c r="Z31" s="44"/>
      <c r="AA31" s="44"/>
      <c r="AB31" s="44"/>
      <c r="AC31" s="44"/>
      <c r="AD31" s="44"/>
      <c r="AE31" s="44"/>
    </row>
    <row r="32" spans="1:31" ht="22" customHeight="1">
      <c r="E32" s="44"/>
      <c r="F32" s="44"/>
      <c r="G32" s="44"/>
      <c r="H32" s="44"/>
      <c r="I32" s="44"/>
      <c r="J32" s="44"/>
      <c r="K32" s="44"/>
      <c r="L32" s="44"/>
      <c r="M32" s="44"/>
      <c r="N32" s="44"/>
      <c r="O32" s="44"/>
      <c r="P32" s="78" t="s">
        <v>33</v>
      </c>
      <c r="Q32" s="47" t="e">
        <f t="shared" ref="Q32:X32" si="14">Q$28*$S$7</f>
        <v>#REF!</v>
      </c>
      <c r="R32" s="47" t="e">
        <f t="shared" si="14"/>
        <v>#REF!</v>
      </c>
      <c r="S32" s="47">
        <f t="shared" si="14"/>
        <v>2.6539200000000003</v>
      </c>
      <c r="T32" s="47">
        <f t="shared" si="14"/>
        <v>2.6539200000000003</v>
      </c>
      <c r="U32" s="47">
        <f t="shared" si="14"/>
        <v>2.6539200000000003</v>
      </c>
      <c r="V32" s="47">
        <f t="shared" si="14"/>
        <v>2.6539200000000003</v>
      </c>
      <c r="W32" s="47">
        <f t="shared" si="14"/>
        <v>2.6539200000000003</v>
      </c>
      <c r="X32" s="47">
        <f t="shared" si="14"/>
        <v>2.6539200000000003</v>
      </c>
      <c r="Y32" s="44"/>
      <c r="Z32" s="44"/>
      <c r="AA32" s="44"/>
      <c r="AB32" s="44"/>
      <c r="AC32" s="44"/>
      <c r="AD32" s="44"/>
      <c r="AE32" s="44"/>
    </row>
    <row r="33" spans="5:25">
      <c r="E33" s="44"/>
      <c r="F33" s="44"/>
      <c r="G33" s="44"/>
      <c r="H33" s="44"/>
      <c r="I33" s="44"/>
      <c r="J33" s="44"/>
      <c r="K33" s="44"/>
      <c r="L33" s="44"/>
      <c r="M33" s="44"/>
      <c r="N33" s="44"/>
      <c r="O33" s="44"/>
      <c r="P33" s="41" t="s">
        <v>34</v>
      </c>
      <c r="Q33" s="50" t="str">
        <f>IFERROR(Q32-Q30,"")</f>
        <v/>
      </c>
      <c r="R33" s="50" t="str">
        <f t="shared" ref="R33:X33" si="15">IFERROR(R32-R30,"")</f>
        <v/>
      </c>
      <c r="S33" s="50">
        <f t="shared" si="15"/>
        <v>2.1888000000000001</v>
      </c>
      <c r="T33" s="50">
        <f t="shared" si="15"/>
        <v>2.1888000000000001</v>
      </c>
      <c r="U33" s="50">
        <f t="shared" si="15"/>
        <v>2.1888000000000001</v>
      </c>
      <c r="V33" s="50">
        <f t="shared" si="15"/>
        <v>2.1888000000000001</v>
      </c>
      <c r="W33" s="50">
        <f t="shared" si="15"/>
        <v>2.1888000000000001</v>
      </c>
      <c r="X33" s="50">
        <f t="shared" si="15"/>
        <v>2.1888000000000001</v>
      </c>
      <c r="Y33" s="44"/>
    </row>
    <row r="34" spans="5:25">
      <c r="E34" s="44"/>
      <c r="F34" s="44"/>
      <c r="G34" s="44"/>
      <c r="H34" s="44"/>
      <c r="I34" s="44"/>
      <c r="J34" s="44"/>
      <c r="K34" s="44"/>
      <c r="L34" s="44"/>
      <c r="M34" s="44"/>
      <c r="N34" s="44"/>
      <c r="O34" s="44"/>
      <c r="P34" s="44"/>
      <c r="Q34" s="149" t="e">
        <f>Q33-Q24</f>
        <v>#VALUE!</v>
      </c>
      <c r="R34" s="50" t="e">
        <f t="shared" ref="R34:X34" si="16">R33-R24</f>
        <v>#VALUE!</v>
      </c>
      <c r="S34" s="50">
        <f t="shared" si="16"/>
        <v>2.1888000000000001</v>
      </c>
      <c r="T34" s="50">
        <f t="shared" si="16"/>
        <v>2.1888000000000001</v>
      </c>
      <c r="U34" s="50">
        <f t="shared" si="16"/>
        <v>2.1888000000000001</v>
      </c>
      <c r="V34" s="50">
        <f t="shared" si="16"/>
        <v>2.1888000000000001</v>
      </c>
      <c r="W34" s="50">
        <f t="shared" si="16"/>
        <v>2.1888000000000001</v>
      </c>
      <c r="X34" s="50">
        <f t="shared" si="16"/>
        <v>2.1888000000000001</v>
      </c>
      <c r="Y34" s="44"/>
    </row>
    <row r="35" spans="5:25">
      <c r="E35" s="44"/>
      <c r="F35" s="44"/>
      <c r="G35" s="44"/>
      <c r="H35" s="44"/>
      <c r="I35" s="44"/>
      <c r="J35" s="44"/>
      <c r="K35" s="44"/>
      <c r="L35" s="44"/>
      <c r="M35" s="44"/>
      <c r="N35" s="44"/>
      <c r="O35" s="44"/>
      <c r="P35" s="44"/>
      <c r="Q35" s="50"/>
      <c r="R35" s="44"/>
      <c r="S35" s="44"/>
      <c r="T35" s="44"/>
      <c r="U35" s="44"/>
      <c r="V35" s="44"/>
      <c r="W35" s="44"/>
      <c r="X35" s="44"/>
      <c r="Y35" s="44"/>
    </row>
    <row r="36" spans="5:25">
      <c r="E36" s="44"/>
      <c r="F36" s="44"/>
      <c r="G36" s="44"/>
      <c r="H36" s="44"/>
      <c r="I36" s="44"/>
      <c r="J36" s="44"/>
      <c r="K36" s="44"/>
      <c r="L36" s="44"/>
      <c r="M36" s="44"/>
      <c r="N36" s="44"/>
      <c r="O36" s="44"/>
      <c r="P36" s="44"/>
      <c r="Q36" s="44"/>
      <c r="R36" s="44"/>
      <c r="S36" s="44"/>
      <c r="T36" s="44"/>
      <c r="U36" s="44"/>
      <c r="V36" s="44"/>
      <c r="W36" s="44"/>
      <c r="X36" s="44"/>
      <c r="Y36" s="44"/>
    </row>
    <row r="37" spans="5:25">
      <c r="E37" s="44"/>
      <c r="F37" s="160" t="s">
        <v>57</v>
      </c>
      <c r="G37" s="44"/>
      <c r="H37" s="44"/>
      <c r="I37" s="44"/>
      <c r="J37" s="44"/>
      <c r="K37" s="44"/>
      <c r="L37" s="44"/>
      <c r="M37" s="44"/>
      <c r="N37" s="44"/>
      <c r="O37" s="44"/>
      <c r="P37" s="44"/>
      <c r="Q37" s="44"/>
      <c r="R37" s="44"/>
      <c r="S37" s="44"/>
      <c r="T37" s="44"/>
      <c r="U37" s="44"/>
      <c r="V37" s="44"/>
      <c r="W37" s="44"/>
      <c r="X37" s="44"/>
      <c r="Y37" s="44"/>
    </row>
    <row r="38" spans="5:25">
      <c r="E38" s="44"/>
      <c r="F38" s="44"/>
      <c r="G38" s="44"/>
      <c r="H38" s="44"/>
      <c r="I38" s="44"/>
      <c r="J38" s="44"/>
      <c r="K38" s="44"/>
      <c r="L38" s="44"/>
      <c r="M38" s="44"/>
      <c r="N38" s="44"/>
      <c r="O38" s="44"/>
      <c r="P38" s="44"/>
      <c r="Q38" s="44"/>
      <c r="R38" s="44"/>
      <c r="S38" s="44"/>
      <c r="T38" s="44"/>
      <c r="U38" s="44"/>
      <c r="V38" s="44"/>
      <c r="W38" s="44"/>
      <c r="X38" s="44"/>
      <c r="Y38" s="44"/>
    </row>
    <row r="39" spans="5:25">
      <c r="E39" s="44"/>
      <c r="F39" s="44"/>
      <c r="G39" s="44"/>
      <c r="H39" s="44"/>
      <c r="I39" s="44"/>
      <c r="J39" s="44"/>
      <c r="K39" s="44"/>
      <c r="L39" s="44"/>
      <c r="M39" s="44"/>
      <c r="N39" s="44"/>
      <c r="O39" s="44"/>
      <c r="P39" s="44"/>
      <c r="Q39" s="44"/>
      <c r="R39" s="44"/>
      <c r="S39" s="44"/>
      <c r="T39" s="44"/>
      <c r="U39" s="44"/>
      <c r="V39" s="44"/>
      <c r="W39" s="44"/>
      <c r="X39" s="44"/>
      <c r="Y39" s="44"/>
    </row>
    <row r="40" spans="5:25">
      <c r="E40" s="44"/>
      <c r="F40" s="44"/>
      <c r="G40" s="44"/>
      <c r="H40" s="44"/>
      <c r="I40" s="44"/>
      <c r="J40" s="44"/>
      <c r="K40" s="44"/>
      <c r="L40" s="44"/>
      <c r="M40" s="44"/>
      <c r="N40" s="44"/>
      <c r="O40" s="44"/>
      <c r="P40" s="44"/>
      <c r="Q40" s="44"/>
      <c r="R40" s="44"/>
      <c r="S40" s="44"/>
      <c r="T40" s="44"/>
      <c r="U40" s="44"/>
      <c r="V40" s="44"/>
      <c r="W40" s="44"/>
      <c r="X40" s="44"/>
      <c r="Y40" s="44"/>
    </row>
    <row r="41" spans="5:25">
      <c r="E41" s="44"/>
      <c r="F41" s="44"/>
      <c r="G41" s="44"/>
      <c r="H41" s="44"/>
      <c r="I41" s="44"/>
      <c r="J41" s="44"/>
      <c r="K41" s="44"/>
      <c r="L41" s="44"/>
      <c r="M41" s="44"/>
      <c r="N41" s="44"/>
      <c r="O41" s="44"/>
      <c r="P41" s="44"/>
      <c r="Q41" s="44"/>
      <c r="R41" s="44"/>
      <c r="S41" s="44"/>
      <c r="T41" s="44"/>
      <c r="U41" s="44"/>
      <c r="V41" s="44"/>
      <c r="W41" s="44"/>
      <c r="X41" s="44"/>
      <c r="Y41" s="44"/>
    </row>
  </sheetData>
  <sheetProtection algorithmName="SHA-512" hashValue="4ZfkrRxYwtIMGR3PWAbYh4aP5pTqK/ebvWRhz8bg+qY1KgQEXGGImHSYgS7O0VBvg3v3Y/8t/iufC9QMqEGmFQ==" saltValue="F/HFevzAp3LQQKie++RKgw==" spinCount="100000" sheet="1" objects="1" scenarios="1"/>
  <protectedRanges>
    <protectedRange sqref="H12:M12" name="Diapazonas1"/>
  </protectedRanges>
  <mergeCells count="4">
    <mergeCell ref="F3:M3"/>
    <mergeCell ref="F4:M4"/>
    <mergeCell ref="G15:G21"/>
    <mergeCell ref="H21:M21"/>
  </mergeCells>
  <conditionalFormatting sqref="H15:M15 H20:M20 H21">
    <cfRule type="cellIs" dxfId="0" priority="3"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92BD-B0F3-49A1-9729-C6E2867BA873}">
  <dimension ref="B1:U42"/>
  <sheetViews>
    <sheetView zoomScale="70" zoomScaleNormal="70" workbookViewId="0">
      <selection activeCell="O22" sqref="O22"/>
    </sheetView>
  </sheetViews>
  <sheetFormatPr defaultColWidth="8.7265625" defaultRowHeight="15" customHeight="1"/>
  <cols>
    <col min="1" max="1" width="4.54296875" style="1" customWidth="1"/>
    <col min="2" max="4" width="8.7265625" style="1"/>
    <col min="5" max="5" width="9.7265625" style="1" customWidth="1"/>
    <col min="6" max="6" width="26.453125" style="1" customWidth="1"/>
    <col min="7" max="7" width="37.54296875" style="1" customWidth="1"/>
    <col min="8" max="8" width="27.81640625" style="1" customWidth="1"/>
    <col min="9" max="14" width="8.7265625" style="1"/>
    <col min="15" max="15" width="20.453125" style="1" customWidth="1"/>
    <col min="16" max="16384" width="8.7265625" style="1"/>
  </cols>
  <sheetData>
    <row r="1" spans="2:21" ht="14.5">
      <c r="Q1" s="161"/>
      <c r="R1" s="162"/>
      <c r="S1" s="162"/>
      <c r="T1" s="162"/>
      <c r="U1" s="162"/>
    </row>
    <row r="2" spans="2:21" ht="14.5">
      <c r="Q2" s="162"/>
      <c r="R2" s="162"/>
      <c r="S2" s="162"/>
      <c r="T2" s="162"/>
      <c r="U2" s="162"/>
    </row>
    <row r="3" spans="2:21" ht="18.5">
      <c r="E3" s="9"/>
      <c r="F3" s="170"/>
      <c r="G3" s="171"/>
      <c r="H3" s="172"/>
      <c r="I3" s="10"/>
      <c r="J3" s="10"/>
      <c r="K3" s="10"/>
      <c r="L3" s="10"/>
      <c r="M3" s="10"/>
      <c r="N3" s="10"/>
      <c r="O3" s="10"/>
      <c r="Q3" s="162"/>
      <c r="R3" s="162"/>
      <c r="S3" s="162"/>
      <c r="T3" s="162"/>
      <c r="U3" s="162"/>
    </row>
    <row r="4" spans="2:21" ht="14.5">
      <c r="F4" s="173"/>
      <c r="G4" s="174"/>
      <c r="H4" s="175"/>
      <c r="Q4" s="162"/>
      <c r="R4" s="162"/>
      <c r="S4" s="162"/>
      <c r="T4" s="162"/>
      <c r="U4" s="162"/>
    </row>
    <row r="5" spans="2:21" ht="14.5">
      <c r="F5" s="101" t="s">
        <v>35</v>
      </c>
      <c r="G5" s="101" t="s">
        <v>36</v>
      </c>
      <c r="H5" s="104" t="s">
        <v>37</v>
      </c>
      <c r="Q5" s="162"/>
      <c r="R5" s="162"/>
      <c r="S5" s="162"/>
      <c r="T5" s="162"/>
      <c r="U5" s="162"/>
    </row>
    <row r="6" spans="2:21" ht="14.5">
      <c r="F6" s="102" t="s">
        <v>38</v>
      </c>
      <c r="G6" s="102" t="s">
        <v>39</v>
      </c>
      <c r="H6" s="105" t="s">
        <v>40</v>
      </c>
    </row>
    <row r="7" spans="2:21" ht="14.5">
      <c r="F7" s="103" t="s">
        <v>58</v>
      </c>
      <c r="G7" s="103" t="s">
        <v>39</v>
      </c>
      <c r="H7" s="106" t="s">
        <v>40</v>
      </c>
    </row>
    <row r="8" spans="2:21" ht="14.5">
      <c r="F8" s="107"/>
      <c r="G8" s="107"/>
      <c r="H8" s="108"/>
    </row>
    <row r="9" spans="2:21" ht="31.5" customHeight="1">
      <c r="B9" s="6"/>
      <c r="C9" s="6"/>
      <c r="D9" s="7"/>
      <c r="J9" s="3"/>
    </row>
    <row r="10" spans="2:21" ht="14.25" customHeight="1"/>
    <row r="12" spans="2:21" ht="14.5">
      <c r="F12" s="13"/>
      <c r="G12" s="13"/>
    </row>
    <row r="13" spans="2:21" ht="14.5">
      <c r="F13" s="13"/>
      <c r="G13" s="13"/>
    </row>
    <row r="14" spans="2:21" ht="14.5">
      <c r="F14" s="13"/>
      <c r="G14" s="13"/>
    </row>
    <row r="15" spans="2:21" ht="18.5">
      <c r="F15" s="13"/>
      <c r="G15" s="52"/>
      <c r="I15" s="4"/>
      <c r="M15" s="3"/>
    </row>
    <row r="16" spans="2:21" ht="14.5">
      <c r="F16" s="13"/>
      <c r="G16" s="13"/>
    </row>
    <row r="17" spans="2:15" ht="14.5">
      <c r="F17" s="13"/>
      <c r="G17" s="13"/>
    </row>
    <row r="18" spans="2:15" ht="15.5">
      <c r="B18" s="6"/>
      <c r="C18" s="6"/>
      <c r="D18" s="6"/>
      <c r="F18" s="13"/>
      <c r="G18" s="13"/>
    </row>
    <row r="19" spans="2:15" ht="14.5">
      <c r="F19" s="13"/>
      <c r="G19" s="13"/>
    </row>
    <row r="20" spans="2:15" ht="14.5">
      <c r="F20" s="13"/>
      <c r="G20" s="13"/>
    </row>
    <row r="21" spans="2:15" ht="14.5">
      <c r="F21" s="13"/>
      <c r="G21" s="13"/>
    </row>
    <row r="22" spans="2:15" ht="14.5">
      <c r="F22" s="13"/>
      <c r="G22" s="13"/>
    </row>
    <row r="23" spans="2:15" ht="14.5">
      <c r="F23" s="13"/>
      <c r="G23" s="13"/>
    </row>
    <row r="24" spans="2:15" ht="18.5">
      <c r="F24" s="52"/>
      <c r="G24" s="13"/>
    </row>
    <row r="25" spans="2:15" ht="14.5">
      <c r="F25" s="13"/>
      <c r="G25" s="13"/>
    </row>
    <row r="26" spans="2:15" ht="18.5">
      <c r="F26" s="13"/>
      <c r="G26" s="53"/>
    </row>
    <row r="27" spans="2:15" ht="14.5">
      <c r="C27" s="5"/>
      <c r="F27" s="13"/>
      <c r="G27" s="13"/>
    </row>
    <row r="28" spans="2:15" ht="14.5">
      <c r="F28" s="13"/>
      <c r="G28" s="13"/>
    </row>
    <row r="30" spans="2:15" ht="14.5">
      <c r="F30" s="12"/>
      <c r="G30" s="12"/>
    </row>
    <row r="31" spans="2:15" ht="14.5">
      <c r="F31" s="12"/>
      <c r="G31" s="12"/>
      <c r="H31" s="12"/>
      <c r="I31" s="12"/>
      <c r="J31" s="12"/>
      <c r="K31" s="12"/>
      <c r="L31" s="12"/>
      <c r="M31" s="12"/>
      <c r="N31" s="12"/>
      <c r="O31" s="12"/>
    </row>
    <row r="32" spans="2:15" ht="14.5">
      <c r="F32" s="12"/>
      <c r="G32" s="12"/>
      <c r="H32" s="12"/>
      <c r="I32" s="12"/>
      <c r="J32" s="12"/>
      <c r="K32" s="12"/>
      <c r="L32" s="12"/>
      <c r="M32" s="12"/>
      <c r="N32" s="12"/>
      <c r="O32" s="12"/>
    </row>
    <row r="33" spans="2:16" ht="14.5">
      <c r="E33" s="12"/>
      <c r="F33" s="12"/>
      <c r="G33" s="12"/>
      <c r="H33" s="12"/>
      <c r="I33" s="12"/>
      <c r="J33" s="12"/>
      <c r="K33" s="12"/>
      <c r="L33" s="12"/>
      <c r="M33" s="12"/>
      <c r="N33" s="12"/>
      <c r="O33" s="12"/>
    </row>
    <row r="34" spans="2:16" ht="14.5">
      <c r="E34" s="12"/>
      <c r="F34" s="12"/>
      <c r="G34" s="12"/>
      <c r="H34" s="12"/>
      <c r="I34" s="12"/>
      <c r="J34" s="12"/>
      <c r="K34" s="12"/>
      <c r="L34" s="12"/>
      <c r="M34" s="12"/>
      <c r="N34" s="12"/>
      <c r="O34" s="12"/>
    </row>
    <row r="35" spans="2:16" ht="14.5">
      <c r="E35" s="12"/>
      <c r="F35" s="12"/>
      <c r="G35" s="12"/>
      <c r="H35" s="12"/>
      <c r="I35" s="12"/>
      <c r="J35" s="12"/>
      <c r="K35" s="12"/>
      <c r="L35" s="12"/>
      <c r="M35" s="12"/>
      <c r="N35" s="12"/>
      <c r="O35" s="12"/>
      <c r="P35" s="11"/>
    </row>
    <row r="36" spans="2:16" ht="14.5">
      <c r="E36" s="12"/>
      <c r="F36" s="12"/>
      <c r="G36" s="12"/>
      <c r="H36" s="12"/>
      <c r="I36" s="12"/>
      <c r="J36" s="12"/>
      <c r="K36" s="12"/>
      <c r="L36" s="12"/>
      <c r="M36" s="12"/>
      <c r="N36" s="12"/>
      <c r="O36" s="12"/>
    </row>
    <row r="37" spans="2:16" ht="14.5">
      <c r="E37" s="12"/>
      <c r="F37" s="12"/>
      <c r="G37" s="12"/>
      <c r="H37" s="12"/>
      <c r="I37" s="12"/>
      <c r="J37" s="12"/>
      <c r="K37" s="12"/>
      <c r="L37" s="12"/>
      <c r="M37" s="12"/>
      <c r="N37" s="12"/>
      <c r="O37" s="12"/>
    </row>
    <row r="38" spans="2:16" ht="14.5">
      <c r="E38" s="12"/>
      <c r="F38" s="12"/>
      <c r="G38" s="12"/>
      <c r="H38" s="12"/>
      <c r="I38" s="12"/>
      <c r="J38" s="12"/>
      <c r="K38" s="12"/>
      <c r="L38" s="12"/>
      <c r="M38" s="12"/>
      <c r="N38" s="12"/>
      <c r="O38" s="12"/>
    </row>
    <row r="39" spans="2:16" ht="14.5">
      <c r="E39" s="12"/>
      <c r="F39" s="12"/>
      <c r="G39" s="12"/>
      <c r="H39" s="12"/>
      <c r="I39" s="12"/>
      <c r="J39" s="12"/>
      <c r="K39" s="12"/>
      <c r="L39" s="12"/>
      <c r="M39" s="12"/>
      <c r="N39" s="12"/>
      <c r="O39" s="12"/>
    </row>
    <row r="40" spans="2:16" ht="18.5">
      <c r="B40" s="3"/>
      <c r="E40" s="12"/>
      <c r="F40" s="12"/>
      <c r="G40" s="12"/>
      <c r="H40" s="12"/>
      <c r="I40" s="12"/>
      <c r="J40" s="12"/>
      <c r="K40" s="12"/>
      <c r="L40" s="12"/>
      <c r="M40" s="12"/>
      <c r="N40" s="12"/>
      <c r="O40" s="12"/>
    </row>
    <row r="41" spans="2:16" ht="14.5">
      <c r="E41" s="12"/>
      <c r="F41" s="12"/>
      <c r="G41" s="12"/>
      <c r="H41" s="12"/>
      <c r="I41" s="12"/>
      <c r="J41" s="12"/>
      <c r="K41" s="12"/>
      <c r="L41" s="12"/>
      <c r="M41" s="12"/>
      <c r="N41" s="12"/>
      <c r="O41" s="12"/>
    </row>
    <row r="42" spans="2:16" ht="14.5">
      <c r="E42" s="12"/>
      <c r="F42" s="12"/>
      <c r="G42" s="12"/>
      <c r="H42" s="12"/>
      <c r="I42" s="12"/>
      <c r="J42" s="12"/>
      <c r="K42" s="12"/>
      <c r="L42" s="12"/>
      <c r="M42" s="12"/>
      <c r="N42" s="12"/>
      <c r="O42" s="12"/>
    </row>
  </sheetData>
  <sheetProtection algorithmName="SHA-512" hashValue="+281UqhHlY1Hd7XqkwzyUl+f2vmgfEMw3DZ6rBc8BMG2ywedErAgRPTdy2HPKK8tqYgCt+jQs3z4ZhYbusTNUg==" saltValue="hhg6EQhyIwNyTO2x1Ul+PQ==" spinCount="100000" sheet="1" objects="1" scenarios="1"/>
  <protectedRanges>
    <protectedRange sqref="F8:H9" name="Diapazonas1"/>
  </protectedRanges>
  <mergeCells count="2">
    <mergeCell ref="Q1:U5"/>
    <mergeCell ref="F3:H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CDA44-D424-4A9E-9B90-3FFE0D798A1B}">
  <dimension ref="A1:K21"/>
  <sheetViews>
    <sheetView topLeftCell="A16" workbookViewId="0">
      <selection activeCell="F19" sqref="F19"/>
    </sheetView>
  </sheetViews>
  <sheetFormatPr defaultRowHeight="14.5"/>
  <cols>
    <col min="1" max="1" width="8.7265625" style="68"/>
    <col min="2" max="2" width="27.453125" style="68" customWidth="1"/>
    <col min="3" max="3" width="23" style="68" customWidth="1"/>
    <col min="4" max="5" width="8.7265625" style="68"/>
    <col min="6" max="6" width="11.26953125" style="68" bestFit="1" customWidth="1"/>
    <col min="7" max="7" width="15" style="68" customWidth="1"/>
    <col min="8" max="8" width="11.54296875" style="68" customWidth="1"/>
    <col min="9" max="10" width="11.26953125" style="68" bestFit="1" customWidth="1"/>
    <col min="11" max="11" width="24.54296875" style="68" customWidth="1"/>
  </cols>
  <sheetData>
    <row r="1" spans="1:11" hidden="1">
      <c r="A1" s="68" t="s">
        <v>41</v>
      </c>
      <c r="B1" s="68" t="s">
        <v>42</v>
      </c>
    </row>
    <row r="2" spans="1:11" hidden="1">
      <c r="F2" s="68">
        <v>2015</v>
      </c>
      <c r="G2" s="68">
        <v>2016</v>
      </c>
      <c r="H2" s="68">
        <v>2017</v>
      </c>
      <c r="I2" s="68">
        <v>2018</v>
      </c>
      <c r="J2" s="68">
        <v>2019</v>
      </c>
      <c r="K2" s="68">
        <v>2020</v>
      </c>
    </row>
    <row r="3" spans="1:11" hidden="1">
      <c r="A3" s="69" t="s">
        <v>43</v>
      </c>
      <c r="B3" s="69" t="s">
        <v>44</v>
      </c>
      <c r="C3" s="69" t="s">
        <v>45</v>
      </c>
      <c r="D3" s="69"/>
      <c r="E3" s="69"/>
      <c r="F3" s="72">
        <v>0</v>
      </c>
      <c r="G3" s="76">
        <v>0</v>
      </c>
      <c r="H3" s="74">
        <v>0</v>
      </c>
      <c r="I3" s="70">
        <v>0</v>
      </c>
      <c r="J3" s="70">
        <v>0</v>
      </c>
      <c r="K3" s="70">
        <v>0</v>
      </c>
    </row>
    <row r="4" spans="1:11" hidden="1">
      <c r="A4" s="69"/>
      <c r="B4" s="69"/>
      <c r="C4" s="69" t="s">
        <v>46</v>
      </c>
      <c r="D4" s="69"/>
      <c r="E4" s="69"/>
      <c r="F4" s="72">
        <v>5.8622060127433512E-2</v>
      </c>
      <c r="G4" s="76">
        <v>5.5831096232191915E-2</v>
      </c>
      <c r="H4" s="74">
        <v>6.6241449037072644E-2</v>
      </c>
      <c r="I4" s="70">
        <v>6.237722024018344E-2</v>
      </c>
      <c r="J4" s="70">
        <v>2.3459796399235948E-2</v>
      </c>
      <c r="K4" s="70">
        <v>3.0791180243609138E-2</v>
      </c>
    </row>
    <row r="5" spans="1:11" hidden="1">
      <c r="A5" s="69"/>
      <c r="B5" s="69"/>
      <c r="C5" s="69" t="s">
        <v>47</v>
      </c>
      <c r="D5" s="69"/>
      <c r="E5" s="69"/>
      <c r="F5" s="72">
        <v>4.6399684534005042E-3</v>
      </c>
      <c r="G5" s="76">
        <v>1.8558435251370398E-2</v>
      </c>
      <c r="H5" s="74">
        <v>1.653734675757576E-2</v>
      </c>
      <c r="I5" s="70">
        <v>1.7975301918699178E-2</v>
      </c>
      <c r="J5" s="70">
        <v>1.7829386391780805E-2</v>
      </c>
      <c r="K5" s="70">
        <v>1.3626002876030399E-2</v>
      </c>
    </row>
    <row r="6" spans="1:11" hidden="1">
      <c r="A6" s="69"/>
      <c r="B6" s="69"/>
      <c r="C6" s="69" t="s">
        <v>48</v>
      </c>
      <c r="D6" s="69"/>
      <c r="E6" s="69"/>
      <c r="F6" s="72">
        <v>1.2194454E-2</v>
      </c>
      <c r="G6" s="76">
        <v>1.605733199999998E-2</v>
      </c>
      <c r="H6" s="74">
        <v>1.810294199999998E-2</v>
      </c>
      <c r="I6" s="70">
        <v>2.3293367999999981E-2</v>
      </c>
      <c r="J6" s="70">
        <v>3.0294774000000024E-2</v>
      </c>
      <c r="K6" s="70">
        <v>2.6471675999999972E-2</v>
      </c>
    </row>
    <row r="7" spans="1:11" hidden="1">
      <c r="A7" s="69"/>
      <c r="B7" s="69" t="s">
        <v>49</v>
      </c>
      <c r="C7" s="69" t="s">
        <v>50</v>
      </c>
      <c r="D7" s="69"/>
      <c r="E7" s="69"/>
      <c r="F7" s="72">
        <v>3.9434915788874996</v>
      </c>
      <c r="G7" s="76">
        <v>3.7212737328832501</v>
      </c>
      <c r="H7" s="74">
        <v>3.63615176365425</v>
      </c>
      <c r="I7" s="70">
        <v>3.3296203580129999</v>
      </c>
      <c r="J7" s="70">
        <v>3.2291457312082508</v>
      </c>
      <c r="K7" s="70">
        <v>3.1729382570812503</v>
      </c>
    </row>
    <row r="8" spans="1:11" hidden="1">
      <c r="A8" s="69"/>
      <c r="B8" s="69"/>
      <c r="C8" s="69" t="s">
        <v>51</v>
      </c>
      <c r="D8" s="69"/>
      <c r="E8" s="69"/>
      <c r="F8" s="72">
        <v>1.8402960701474995</v>
      </c>
      <c r="G8" s="76">
        <v>1.7365944086788501</v>
      </c>
      <c r="H8" s="74">
        <v>1.69687082303865</v>
      </c>
      <c r="I8" s="70">
        <v>1.5538228337393998</v>
      </c>
      <c r="J8" s="70">
        <v>1.5069346745638499</v>
      </c>
      <c r="K8" s="70">
        <v>1.4807045199712503</v>
      </c>
    </row>
    <row r="9" spans="1:11" hidden="1">
      <c r="A9" s="69"/>
      <c r="B9" s="69" t="s">
        <v>52</v>
      </c>
      <c r="C9" s="69" t="s">
        <v>53</v>
      </c>
      <c r="D9" s="69"/>
      <c r="E9" s="69"/>
      <c r="F9" s="72">
        <v>5.8592441316158332</v>
      </c>
      <c r="G9" s="76">
        <v>5.5483150050456622</v>
      </c>
      <c r="H9" s="74">
        <v>5.433904324487548</v>
      </c>
      <c r="I9" s="70">
        <v>4.9870890819112823</v>
      </c>
      <c r="J9" s="70">
        <v>4.8076643625631172</v>
      </c>
      <c r="K9" s="70">
        <v>4.7245316361721397</v>
      </c>
    </row>
    <row r="10" spans="1:11" hidden="1">
      <c r="A10" s="69"/>
      <c r="B10" s="69"/>
      <c r="C10" s="69"/>
      <c r="D10" s="69"/>
      <c r="E10" s="69"/>
      <c r="F10" s="72">
        <v>146.48110329039582</v>
      </c>
      <c r="G10" s="76">
        <v>138.70787512614154</v>
      </c>
      <c r="H10" s="74">
        <v>135.84760811218871</v>
      </c>
      <c r="I10" s="70">
        <v>139.63849429351592</v>
      </c>
      <c r="J10" s="70">
        <v>134.61460215176729</v>
      </c>
      <c r="K10" s="70">
        <v>132.28688581281992</v>
      </c>
    </row>
    <row r="11" spans="1:11" hidden="1">
      <c r="A11" s="69" t="s">
        <v>54</v>
      </c>
      <c r="B11" s="69" t="s">
        <v>55</v>
      </c>
      <c r="C11" s="69" t="s">
        <v>53</v>
      </c>
      <c r="D11" s="69"/>
      <c r="E11" s="69"/>
      <c r="F11" s="72">
        <v>0.15268812841228566</v>
      </c>
      <c r="G11" s="76">
        <v>0.15289887962815712</v>
      </c>
      <c r="H11" s="74">
        <v>0.1514305741105143</v>
      </c>
      <c r="I11" s="70">
        <v>0.15351949332044282</v>
      </c>
      <c r="J11" s="70">
        <v>0.15509229157619997</v>
      </c>
      <c r="K11" s="70">
        <v>0.15738908605749996</v>
      </c>
    </row>
    <row r="12" spans="1:11" hidden="1">
      <c r="A12" s="69"/>
      <c r="B12" s="69"/>
      <c r="C12" s="69"/>
      <c r="D12" s="69"/>
      <c r="E12" s="69"/>
      <c r="F12" s="72">
        <v>45.501062266861126</v>
      </c>
      <c r="G12" s="76">
        <v>45.563866129190821</v>
      </c>
      <c r="H12" s="74">
        <v>45.126311084933299</v>
      </c>
      <c r="I12" s="70">
        <v>40.682665729917346</v>
      </c>
      <c r="J12" s="70">
        <v>41.099457267692991</v>
      </c>
      <c r="K12" s="70">
        <v>41.708107805237489</v>
      </c>
    </row>
    <row r="13" spans="1:11" hidden="1">
      <c r="A13" s="69"/>
      <c r="B13" s="69"/>
      <c r="C13" s="69" t="s">
        <v>53</v>
      </c>
      <c r="D13" s="69"/>
      <c r="E13" s="69"/>
      <c r="F13" s="72">
        <v>191.98216555725696</v>
      </c>
      <c r="G13" s="76">
        <v>184.27174125533236</v>
      </c>
      <c r="H13" s="74">
        <v>180.97391919712197</v>
      </c>
      <c r="I13" s="70">
        <v>180.32116002343326</v>
      </c>
      <c r="J13" s="70">
        <v>175.71405941946028</v>
      </c>
      <c r="K13" s="70">
        <v>173.99499361805741</v>
      </c>
    </row>
    <row r="14" spans="1:11" hidden="1">
      <c r="A14" s="69"/>
      <c r="B14" s="69"/>
      <c r="C14" s="69" t="s">
        <v>56</v>
      </c>
      <c r="D14" s="69"/>
      <c r="E14" s="69"/>
      <c r="F14" s="73">
        <f>SUM(F3:K6)/6</f>
        <v>8.548396498809728E-2</v>
      </c>
      <c r="G14" s="77">
        <f>SUM(F7:K8)/6</f>
        <v>5.1413074586445004</v>
      </c>
      <c r="H14" s="75">
        <f>G14+F14</f>
        <v>5.2267914236325979</v>
      </c>
      <c r="I14" s="70"/>
      <c r="J14" s="70"/>
      <c r="K14" s="70"/>
    </row>
    <row r="15" spans="1:11" hidden="1"/>
    <row r="17" spans="2:11" ht="28.5" customHeight="1">
      <c r="B17" s="24" t="s">
        <v>2</v>
      </c>
      <c r="C17" s="25" t="s">
        <v>3</v>
      </c>
      <c r="D17" s="26">
        <v>900</v>
      </c>
      <c r="G17" s="71"/>
      <c r="H17" s="179"/>
      <c r="I17" s="179"/>
      <c r="J17" s="179"/>
      <c r="K17" s="179"/>
    </row>
    <row r="18" spans="2:11" ht="31" customHeight="1">
      <c r="B18" s="27" t="s">
        <v>6</v>
      </c>
      <c r="C18" s="28" t="s">
        <v>7</v>
      </c>
      <c r="D18" s="29">
        <v>380</v>
      </c>
      <c r="G18" s="71"/>
      <c r="H18" s="179"/>
      <c r="I18" s="179"/>
      <c r="J18" s="179"/>
      <c r="K18" s="179"/>
    </row>
    <row r="19" spans="2:11" ht="74.5" customHeight="1">
      <c r="B19" s="30" t="s">
        <v>8</v>
      </c>
      <c r="C19" s="31" t="s">
        <v>9</v>
      </c>
      <c r="D19" s="32">
        <v>0.17</v>
      </c>
      <c r="G19" s="71"/>
      <c r="H19" s="176"/>
      <c r="I19" s="177"/>
      <c r="J19" s="177"/>
      <c r="K19" s="178"/>
    </row>
    <row r="20" spans="2:11" ht="27.65" customHeight="1">
      <c r="B20" s="33" t="s">
        <v>12</v>
      </c>
      <c r="C20" s="34" t="s">
        <v>13</v>
      </c>
      <c r="D20" s="35">
        <v>0.97</v>
      </c>
    </row>
    <row r="21" spans="2:11" ht="27.65" customHeight="1" thickBot="1">
      <c r="B21" s="36" t="s">
        <v>20</v>
      </c>
      <c r="C21" s="37" t="s">
        <v>21</v>
      </c>
      <c r="D21" s="38">
        <v>2</v>
      </c>
    </row>
  </sheetData>
  <mergeCells count="3">
    <mergeCell ref="H19:K19"/>
    <mergeCell ref="H17:K17"/>
    <mergeCell ref="H18:K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6399d7-00f3-45ce-9e6b-d5f8fc0c91a5" xsi:nil="true"/>
    <lcf76f155ced4ddcb4097134ff3c332f xmlns="10e4ba4f-5857-40f8-9c97-8e4a89091d60">
      <Terms xmlns="http://schemas.microsoft.com/office/infopath/2007/PartnerControls"/>
    </lcf76f155ced4ddcb4097134ff3c332f>
    <_Flow_SignoffStatus xmlns="10e4ba4f-5857-40f8-9c97-8e4a89091d60" xsi:nil="true"/>
    <SharedWithUsers xmlns="e76399d7-00f3-45ce-9e6b-d5f8fc0c91a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67B5D35E21D0B428D793AA6710A2F6D" ma:contentTypeVersion="13" ma:contentTypeDescription="Kurkite naują dokumentą." ma:contentTypeScope="" ma:versionID="037f591fa3e6fd7db150906fb18ad237">
  <xsd:schema xmlns:xsd="http://www.w3.org/2001/XMLSchema" xmlns:xs="http://www.w3.org/2001/XMLSchema" xmlns:p="http://schemas.microsoft.com/office/2006/metadata/properties" xmlns:ns2="10e4ba4f-5857-40f8-9c97-8e4a89091d60" xmlns:ns3="e76399d7-00f3-45ce-9e6b-d5f8fc0c91a5" targetNamespace="http://schemas.microsoft.com/office/2006/metadata/properties" ma:root="true" ma:fieldsID="9b5eb3272318246d52878e8a3847b068" ns2:_="" ns3:_="">
    <xsd:import namespace="10e4ba4f-5857-40f8-9c97-8e4a89091d60"/>
    <xsd:import namespace="e76399d7-00f3-45ce-9e6b-d5f8fc0c91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4ba4f-5857-40f8-9c97-8e4a89091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9" nillable="true" ma:displayName="Atsijungimo būsena" ma:internalName="Atsijungimo_x0020_b_x016b_sena">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6399d7-00f3-45ce-9e6b-d5f8fc0c91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9d473b-569d-4e6b-bba3-c08597506421}" ma:internalName="TaxCatchAll" ma:showField="CatchAllData" ma:web="e76399d7-00f3-45ce-9e6b-d5f8fc0c91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692C1-1B71-40A3-B883-708E74975349}">
  <ds:schemaRefs>
    <ds:schemaRef ds:uri="http://schemas.microsoft.com/office/2006/metadata/properties"/>
    <ds:schemaRef ds:uri="http://schemas.microsoft.com/office/infopath/2007/PartnerControls"/>
    <ds:schemaRef ds:uri="http://purl.org/dc/dcmitype/"/>
    <ds:schemaRef ds:uri="e76399d7-00f3-45ce-9e6b-d5f8fc0c91a5"/>
    <ds:schemaRef ds:uri="http://purl.org/dc/terms/"/>
    <ds:schemaRef ds:uri="10e4ba4f-5857-40f8-9c97-8e4a89091d60"/>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AF5AEF5-D1D4-4CFD-9960-D2C92AC07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4ba4f-5857-40f8-9c97-8e4a89091d60"/>
    <ds:schemaRef ds:uri="e76399d7-00f3-45ce-9e6b-d5f8fc0c9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1036E7-5982-4260-9329-BD83AD8FD7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PRADŽIA</vt:lpstr>
      <vt:lpstr>NAUDOJIMOSI INSTRUKCIJA</vt:lpstr>
      <vt:lpstr>SKAIČIUOKLĖ</vt:lpstr>
      <vt:lpstr>ATNAUJINIMAS</vt:lpstr>
      <vt:lpstr>EF_KOEF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Dirsytė</dc:creator>
  <cp:keywords/>
  <dc:description/>
  <cp:revision/>
  <dcterms:created xsi:type="dcterms:W3CDTF">2023-05-15T05:16:01Z</dcterms:created>
  <dcterms:modified xsi:type="dcterms:W3CDTF">2025-04-30T08:35:42Z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0x010100C67B5D35E21D0B428D793AA6710A2F6D</vt:lpwstr>
  </property>
  <property fmtid="{D5CDD505-2E9C-101B-9397-08002B2CF9AE}" pid="3" name="MediaServiceImageTags">
    <vt:lpwstr/>
  </property>
  <property fmtid="{D5CDD505-2E9C-101B-9397-08002B2CF9AE}" pid="4" name="Order">
    <vt:r8>4300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