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gentura2020-my.sharepoint.com/personal/vilma_bimbaite_gamta_lt/Documents/Dokumentai/Dokumentai/2026--_dok/APSKAITA/Informacines/"/>
    </mc:Choice>
  </mc:AlternateContent>
  <xr:revisionPtr revIDLastSave="0" documentId="8_{4387A6F0-C6BA-4A24-ABA1-B02200E07F9D}" xr6:coauthVersionLast="47" xr6:coauthVersionMax="47" xr10:uidLastSave="{00000000-0000-0000-0000-000000000000}"/>
  <bookViews>
    <workbookView xWindow="-120" yWindow="-120" windowWidth="29040" windowHeight="15720" firstSheet="6" activeTab="10" xr2:uid="{FBA91FD0-7A70-423D-9D5A-675225B61953}"/>
  </bookViews>
  <sheets>
    <sheet name="NPP_rodikliai_oro_tersalai" sheetId="13" state="hidden" r:id="rId1"/>
    <sheet name="NOx analize LT" sheetId="1" r:id="rId2"/>
    <sheet name="NOx grafikai" sheetId="2" r:id="rId3"/>
    <sheet name="NMLOJ analize LT" sheetId="3" r:id="rId4"/>
    <sheet name="NMLOJ grafikai" sheetId="4" r:id="rId5"/>
    <sheet name="SO2 analize LT" sheetId="5" r:id="rId6"/>
    <sheet name="SO2 grafikai" sheetId="7" r:id="rId7"/>
    <sheet name="NH3 analize LT" sheetId="8" r:id="rId8"/>
    <sheet name="NH3 grafikai" sheetId="9" r:id="rId9"/>
    <sheet name="KD2.5 analize LT" sheetId="10" r:id="rId10"/>
    <sheet name="KD2.5 grafikai" sheetId="12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2" l="1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D16" i="12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D11" i="4"/>
  <c r="D32" i="3"/>
  <c r="P413" i="3"/>
  <c r="Q413" i="3"/>
  <c r="R413" i="3"/>
  <c r="O413" i="3"/>
  <c r="E293" i="3"/>
  <c r="F293" i="3"/>
  <c r="G293" i="3"/>
  <c r="H293" i="3"/>
  <c r="I293" i="3"/>
  <c r="J293" i="3"/>
  <c r="K293" i="3"/>
  <c r="L293" i="3"/>
  <c r="M293" i="3"/>
  <c r="N293" i="3"/>
  <c r="O293" i="3"/>
  <c r="P293" i="3"/>
  <c r="Q293" i="3"/>
  <c r="R293" i="3"/>
  <c r="S293" i="3"/>
  <c r="T293" i="3"/>
  <c r="U293" i="3"/>
  <c r="V293" i="3"/>
  <c r="W293" i="3"/>
  <c r="D293" i="3"/>
  <c r="E344" i="3"/>
  <c r="F344" i="3"/>
  <c r="G344" i="3"/>
  <c r="H344" i="3"/>
  <c r="I344" i="3"/>
  <c r="J344" i="3"/>
  <c r="K344" i="3"/>
  <c r="L344" i="3"/>
  <c r="M344" i="3"/>
  <c r="N344" i="3"/>
  <c r="O344" i="3"/>
  <c r="P344" i="3"/>
  <c r="Q344" i="3"/>
  <c r="R344" i="3"/>
  <c r="S344" i="3"/>
  <c r="T344" i="3"/>
  <c r="U344" i="3"/>
  <c r="V344" i="3"/>
  <c r="W344" i="3"/>
  <c r="D344" i="3"/>
  <c r="E413" i="3" l="1"/>
  <c r="F413" i="3"/>
  <c r="G413" i="3"/>
  <c r="H413" i="3"/>
  <c r="I413" i="3"/>
  <c r="J413" i="3"/>
  <c r="K413" i="3"/>
  <c r="L413" i="3"/>
  <c r="M413" i="3"/>
  <c r="N413" i="3"/>
  <c r="S413" i="3"/>
  <c r="T413" i="3"/>
  <c r="U413" i="3"/>
  <c r="V413" i="3"/>
  <c r="W413" i="3"/>
  <c r="D413" i="3"/>
  <c r="W15" i="9"/>
  <c r="W71" i="3"/>
  <c r="E52" i="12" l="1"/>
  <c r="F52" i="12"/>
  <c r="D52" i="12"/>
  <c r="E51" i="12"/>
  <c r="F51" i="12"/>
  <c r="D51" i="12"/>
  <c r="E50" i="12"/>
  <c r="F50" i="12"/>
  <c r="D50" i="12"/>
  <c r="W14" i="12"/>
  <c r="W13" i="12"/>
  <c r="W12" i="12"/>
  <c r="W10" i="12"/>
  <c r="W9" i="12"/>
  <c r="W8" i="12"/>
  <c r="W7" i="12"/>
  <c r="W6" i="12"/>
  <c r="W399" i="10"/>
  <c r="W383" i="10"/>
  <c r="W386" i="10" s="1"/>
  <c r="W360" i="10"/>
  <c r="W363" i="10" s="1"/>
  <c r="W347" i="10"/>
  <c r="W346" i="10"/>
  <c r="W344" i="10"/>
  <c r="W326" i="10"/>
  <c r="W323" i="10"/>
  <c r="W310" i="10"/>
  <c r="W309" i="10"/>
  <c r="W308" i="10"/>
  <c r="W307" i="10"/>
  <c r="W295" i="10"/>
  <c r="W298" i="10" s="1"/>
  <c r="W282" i="10"/>
  <c r="W285" i="10" s="1"/>
  <c r="W270" i="10"/>
  <c r="W11" i="12" l="1"/>
  <c r="W402" i="10"/>
  <c r="W273" i="10"/>
  <c r="W15" i="12" l="1"/>
  <c r="W256" i="10"/>
  <c r="W259" i="10" s="1"/>
  <c r="W236" i="10"/>
  <c r="W239" i="10" s="1"/>
  <c r="E236" i="10"/>
  <c r="F236" i="10"/>
  <c r="G236" i="10"/>
  <c r="H236" i="10"/>
  <c r="I236" i="10"/>
  <c r="J236" i="10"/>
  <c r="K236" i="10"/>
  <c r="L236" i="10"/>
  <c r="M236" i="10"/>
  <c r="N236" i="10"/>
  <c r="O236" i="10"/>
  <c r="P236" i="10"/>
  <c r="Q236" i="10"/>
  <c r="R236" i="10"/>
  <c r="S236" i="10"/>
  <c r="T236" i="10"/>
  <c r="U236" i="10"/>
  <c r="V236" i="10"/>
  <c r="D236" i="10"/>
  <c r="W229" i="10"/>
  <c r="W232" i="10" s="1"/>
  <c r="W221" i="10"/>
  <c r="W224" i="10" s="1"/>
  <c r="W214" i="10"/>
  <c r="W217" i="10" s="1"/>
  <c r="W210" i="10"/>
  <c r="W207" i="10"/>
  <c r="W189" i="10"/>
  <c r="W186" i="10"/>
  <c r="W182" i="10"/>
  <c r="W179" i="10"/>
  <c r="W168" i="10"/>
  <c r="W165" i="10"/>
  <c r="W161" i="10"/>
  <c r="W158" i="10"/>
  <c r="W151" i="10"/>
  <c r="W154" i="10" s="1"/>
  <c r="W144" i="10"/>
  <c r="W147" i="10" s="1"/>
  <c r="W123" i="10"/>
  <c r="W126" i="10" s="1"/>
  <c r="W96" i="10"/>
  <c r="W99" i="10" s="1"/>
  <c r="W69" i="10"/>
  <c r="W62" i="10"/>
  <c r="W65" i="10" s="1"/>
  <c r="W55" i="10"/>
  <c r="W58" i="10" s="1"/>
  <c r="W44" i="10"/>
  <c r="W37" i="10"/>
  <c r="W40" i="10" s="1"/>
  <c r="W29" i="10"/>
  <c r="W12" i="10"/>
  <c r="W11" i="10"/>
  <c r="E53" i="9"/>
  <c r="F53" i="9"/>
  <c r="D53" i="9"/>
  <c r="E52" i="9"/>
  <c r="F52" i="9"/>
  <c r="D52" i="9"/>
  <c r="E51" i="9"/>
  <c r="F51" i="9"/>
  <c r="D51" i="9"/>
  <c r="E50" i="9"/>
  <c r="F50" i="9"/>
  <c r="D50" i="9"/>
  <c r="E49" i="9"/>
  <c r="F49" i="9"/>
  <c r="D49" i="9"/>
  <c r="W13" i="9"/>
  <c r="W12" i="9"/>
  <c r="W11" i="9"/>
  <c r="W10" i="9"/>
  <c r="W9" i="9"/>
  <c r="W8" i="9"/>
  <c r="W435" i="8"/>
  <c r="W406" i="8"/>
  <c r="W386" i="8"/>
  <c r="W389" i="8" s="1"/>
  <c r="W378" i="8"/>
  <c r="W381" i="8" s="1"/>
  <c r="W370" i="8"/>
  <c r="W373" i="8" s="1"/>
  <c r="W363" i="8"/>
  <c r="W346" i="8"/>
  <c r="W327" i="8"/>
  <c r="W326" i="8"/>
  <c r="W324" i="8"/>
  <c r="W303" i="8"/>
  <c r="W306" i="8" s="1"/>
  <c r="W269" i="8"/>
  <c r="W272" i="8" s="1"/>
  <c r="E250" i="8"/>
  <c r="F250" i="8"/>
  <c r="G250" i="8"/>
  <c r="W249" i="8"/>
  <c r="V249" i="8"/>
  <c r="U249" i="8"/>
  <c r="T249" i="8"/>
  <c r="S249" i="8"/>
  <c r="R249" i="8"/>
  <c r="Q249" i="8"/>
  <c r="P249" i="8"/>
  <c r="O249" i="8"/>
  <c r="N249" i="8"/>
  <c r="M249" i="8"/>
  <c r="L249" i="8"/>
  <c r="K249" i="8"/>
  <c r="J249" i="8"/>
  <c r="I249" i="8"/>
  <c r="H249" i="8"/>
  <c r="G249" i="8"/>
  <c r="F249" i="8"/>
  <c r="E249" i="8"/>
  <c r="W248" i="8"/>
  <c r="W251" i="8" s="1"/>
  <c r="W229" i="8"/>
  <c r="W225" i="8"/>
  <c r="W224" i="8"/>
  <c r="W223" i="8"/>
  <c r="W222" i="8"/>
  <c r="W207" i="8"/>
  <c r="W200" i="8"/>
  <c r="W162" i="8"/>
  <c r="W161" i="8"/>
  <c r="W160" i="8"/>
  <c r="W159" i="8"/>
  <c r="W152" i="8"/>
  <c r="W155" i="8" s="1"/>
  <c r="W148" i="8"/>
  <c r="W147" i="8"/>
  <c r="W146" i="8"/>
  <c r="W145" i="8"/>
  <c r="W138" i="8"/>
  <c r="W141" i="8" s="1"/>
  <c r="W99" i="8"/>
  <c r="W86" i="8"/>
  <c r="W83" i="8"/>
  <c r="W69" i="8"/>
  <c r="W62" i="8"/>
  <c r="W65" i="8" s="1"/>
  <c r="W58" i="8"/>
  <c r="W57" i="8"/>
  <c r="W56" i="8"/>
  <c r="W55" i="8"/>
  <c r="W44" i="8"/>
  <c r="W37" i="8"/>
  <c r="W29" i="8"/>
  <c r="W12" i="8"/>
  <c r="W11" i="8"/>
  <c r="W22" i="12" l="1"/>
  <c r="W29" i="12"/>
  <c r="W21" i="12"/>
  <c r="W27" i="12"/>
  <c r="W28" i="12"/>
  <c r="W23" i="12"/>
  <c r="W25" i="12"/>
  <c r="W24" i="12"/>
  <c r="W26" i="12"/>
  <c r="W237" i="10"/>
  <c r="W238" i="10"/>
  <c r="W201" i="10"/>
  <c r="W204" i="10" s="1"/>
  <c r="W138" i="10"/>
  <c r="W141" i="10" s="1"/>
  <c r="W83" i="10"/>
  <c r="W86" i="10" s="1"/>
  <c r="W72" i="10"/>
  <c r="W47" i="10"/>
  <c r="W23" i="10"/>
  <c r="W26" i="10" s="1"/>
  <c r="W32" i="10"/>
  <c r="W409" i="8"/>
  <c r="W340" i="8"/>
  <c r="W343" i="8" s="1"/>
  <c r="W366" i="8"/>
  <c r="W349" i="8"/>
  <c r="W232" i="8"/>
  <c r="W194" i="8"/>
  <c r="W197" i="8" s="1"/>
  <c r="W210" i="8"/>
  <c r="W203" i="8"/>
  <c r="W132" i="8"/>
  <c r="W135" i="8" s="1"/>
  <c r="W72" i="8"/>
  <c r="W47" i="8"/>
  <c r="W40" i="8"/>
  <c r="W23" i="8"/>
  <c r="W32" i="8"/>
  <c r="E50" i="7"/>
  <c r="F50" i="7"/>
  <c r="D50" i="7"/>
  <c r="E49" i="7"/>
  <c r="F49" i="7"/>
  <c r="D49" i="7"/>
  <c r="E48" i="7"/>
  <c r="F48" i="7"/>
  <c r="D48" i="7"/>
  <c r="E47" i="7"/>
  <c r="F47" i="7"/>
  <c r="D47" i="7"/>
  <c r="E46" i="7"/>
  <c r="F46" i="7"/>
  <c r="J46" i="7" s="1"/>
  <c r="D46" i="7"/>
  <c r="W12" i="7"/>
  <c r="W11" i="7"/>
  <c r="W10" i="7"/>
  <c r="W9" i="7"/>
  <c r="W13" i="7" s="1"/>
  <c r="W8" i="7"/>
  <c r="W7" i="7"/>
  <c r="W6" i="7"/>
  <c r="W387" i="5"/>
  <c r="W386" i="5"/>
  <c r="W385" i="5"/>
  <c r="W357" i="5"/>
  <c r="W360" i="5" s="1"/>
  <c r="W315" i="5"/>
  <c r="W312" i="5"/>
  <c r="W272" i="5"/>
  <c r="W275" i="5" s="1"/>
  <c r="E231" i="5"/>
  <c r="F231" i="5"/>
  <c r="G231" i="5"/>
  <c r="H231" i="5"/>
  <c r="I231" i="5"/>
  <c r="J231" i="5"/>
  <c r="K231" i="5"/>
  <c r="L231" i="5"/>
  <c r="M231" i="5"/>
  <c r="N231" i="5"/>
  <c r="O231" i="5"/>
  <c r="P231" i="5"/>
  <c r="Q231" i="5"/>
  <c r="R231" i="5"/>
  <c r="S231" i="5"/>
  <c r="T231" i="5"/>
  <c r="U231" i="5"/>
  <c r="V231" i="5"/>
  <c r="W231" i="5"/>
  <c r="D231" i="5"/>
  <c r="W224" i="5"/>
  <c r="W227" i="5" s="1"/>
  <c r="W216" i="5"/>
  <c r="W219" i="5" s="1"/>
  <c r="W209" i="5"/>
  <c r="W212" i="5" s="1"/>
  <c r="W202" i="5"/>
  <c r="W205" i="5" s="1"/>
  <c r="W161" i="5"/>
  <c r="W164" i="5" s="1"/>
  <c r="W154" i="5"/>
  <c r="W146" i="5"/>
  <c r="W149" i="5" s="1"/>
  <c r="W139" i="5"/>
  <c r="W97" i="5"/>
  <c r="W100" i="5" s="1"/>
  <c r="W70" i="5"/>
  <c r="W73" i="5" s="1"/>
  <c r="W63" i="5"/>
  <c r="W66" i="5" s="1"/>
  <c r="W56" i="5"/>
  <c r="W59" i="5" s="1"/>
  <c r="W45" i="5"/>
  <c r="W48" i="5" s="1"/>
  <c r="W38" i="5"/>
  <c r="W41" i="5" s="1"/>
  <c r="W30" i="5"/>
  <c r="W33" i="5" s="1"/>
  <c r="W12" i="5"/>
  <c r="W11" i="5"/>
  <c r="E56" i="4"/>
  <c r="F56" i="4"/>
  <c r="D56" i="4"/>
  <c r="E55" i="4"/>
  <c r="F55" i="4"/>
  <c r="D55" i="4"/>
  <c r="E53" i="4"/>
  <c r="F53" i="4"/>
  <c r="D53" i="4"/>
  <c r="E52" i="4"/>
  <c r="F52" i="4"/>
  <c r="D52" i="4"/>
  <c r="W26" i="8" l="1"/>
  <c r="W434" i="8"/>
  <c r="W436" i="8" s="1"/>
  <c r="W6" i="9"/>
  <c r="J47" i="7"/>
  <c r="J49" i="7"/>
  <c r="J48" i="7"/>
  <c r="J50" i="7"/>
  <c r="W23" i="7"/>
  <c r="W25" i="7"/>
  <c r="W19" i="7"/>
  <c r="W22" i="7"/>
  <c r="W20" i="7"/>
  <c r="W24" i="7"/>
  <c r="W21" i="7"/>
  <c r="W232" i="5"/>
  <c r="W234" i="5"/>
  <c r="W233" i="5"/>
  <c r="W157" i="5"/>
  <c r="W196" i="5"/>
  <c r="W199" i="5" s="1"/>
  <c r="W142" i="5"/>
  <c r="W133" i="5"/>
  <c r="W84" i="5"/>
  <c r="W87" i="5" s="1"/>
  <c r="W24" i="5"/>
  <c r="W14" i="9" l="1"/>
  <c r="W136" i="5"/>
  <c r="W27" i="5"/>
  <c r="J53" i="9" l="1"/>
  <c r="W24" i="9"/>
  <c r="J51" i="9"/>
  <c r="J50" i="9"/>
  <c r="W23" i="9"/>
  <c r="J49" i="9"/>
  <c r="W22" i="9"/>
  <c r="W26" i="9"/>
  <c r="W25" i="9"/>
  <c r="J52" i="9"/>
  <c r="J54" i="9"/>
  <c r="W27" i="9"/>
  <c r="W20" i="9"/>
  <c r="W388" i="3"/>
  <c r="W13" i="4" s="1"/>
  <c r="W361" i="3"/>
  <c r="W12" i="3" s="1"/>
  <c r="W17" i="3" s="1"/>
  <c r="W322" i="3"/>
  <c r="W12" i="4" s="1"/>
  <c r="W305" i="3"/>
  <c r="W280" i="3"/>
  <c r="W8" i="4" s="1"/>
  <c r="W259" i="3"/>
  <c r="E239" i="3"/>
  <c r="F239" i="3"/>
  <c r="G239" i="3"/>
  <c r="H239" i="3"/>
  <c r="I239" i="3"/>
  <c r="J239" i="3"/>
  <c r="K239" i="3"/>
  <c r="L239" i="3"/>
  <c r="M239" i="3"/>
  <c r="N239" i="3"/>
  <c r="O239" i="3"/>
  <c r="P239" i="3"/>
  <c r="Q239" i="3"/>
  <c r="R239" i="3"/>
  <c r="S239" i="3"/>
  <c r="T239" i="3"/>
  <c r="U239" i="3"/>
  <c r="V239" i="3"/>
  <c r="W241" i="3" s="1"/>
  <c r="W239" i="3"/>
  <c r="D239" i="3"/>
  <c r="W232" i="3"/>
  <c r="W223" i="3"/>
  <c r="W216" i="3"/>
  <c r="W209" i="3"/>
  <c r="W175" i="3"/>
  <c r="W168" i="3"/>
  <c r="W161" i="3"/>
  <c r="W154" i="3"/>
  <c r="W147" i="3"/>
  <c r="W119" i="3"/>
  <c r="W112" i="3"/>
  <c r="W105" i="3"/>
  <c r="W98" i="3"/>
  <c r="W78" i="3"/>
  <c r="W64" i="3"/>
  <c r="F54" i="4" s="1"/>
  <c r="W53" i="3"/>
  <c r="W38" i="3"/>
  <c r="W10" i="3"/>
  <c r="W9" i="3"/>
  <c r="E49" i="2"/>
  <c r="F49" i="2"/>
  <c r="D49" i="2"/>
  <c r="E50" i="2"/>
  <c r="F50" i="2"/>
  <c r="D50" i="2"/>
  <c r="E48" i="2"/>
  <c r="F48" i="2"/>
  <c r="D48" i="2"/>
  <c r="E47" i="2"/>
  <c r="F47" i="2"/>
  <c r="D47" i="2"/>
  <c r="E46" i="2"/>
  <c r="F46" i="2"/>
  <c r="D46" i="2"/>
  <c r="W12" i="2"/>
  <c r="W11" i="2"/>
  <c r="W10" i="2"/>
  <c r="W8" i="2"/>
  <c r="W7" i="2"/>
  <c r="W6" i="2"/>
  <c r="E238" i="1"/>
  <c r="F238" i="1"/>
  <c r="G238" i="1"/>
  <c r="H238" i="1"/>
  <c r="I238" i="1"/>
  <c r="J238" i="1"/>
  <c r="K238" i="1"/>
  <c r="L238" i="1"/>
  <c r="M238" i="1"/>
  <c r="N238" i="1"/>
  <c r="O238" i="1"/>
  <c r="P238" i="1"/>
  <c r="Q238" i="1"/>
  <c r="R238" i="1"/>
  <c r="S238" i="1"/>
  <c r="T238" i="1"/>
  <c r="U238" i="1"/>
  <c r="V238" i="1"/>
  <c r="W238" i="1"/>
  <c r="D238" i="1"/>
  <c r="W240" i="3" l="1"/>
  <c r="W414" i="3"/>
  <c r="W415" i="3" s="1"/>
  <c r="W74" i="3"/>
  <c r="W347" i="3"/>
  <c r="W262" i="3"/>
  <c r="W41" i="3"/>
  <c r="W242" i="3"/>
  <c r="W391" i="3"/>
  <c r="W178" i="3"/>
  <c r="W56" i="3"/>
  <c r="W308" i="3"/>
  <c r="W171" i="3"/>
  <c r="W283" i="3"/>
  <c r="W115" i="3"/>
  <c r="W219" i="3"/>
  <c r="W325" i="3"/>
  <c r="W164" i="3"/>
  <c r="W296" i="3"/>
  <c r="W81" i="3"/>
  <c r="W235" i="3"/>
  <c r="W226" i="3"/>
  <c r="W203" i="3"/>
  <c r="W212" i="3"/>
  <c r="W157" i="3"/>
  <c r="W150" i="3"/>
  <c r="W141" i="3"/>
  <c r="W10" i="4" s="1"/>
  <c r="W122" i="3"/>
  <c r="W108" i="3"/>
  <c r="W92" i="3"/>
  <c r="W101" i="3"/>
  <c r="W67" i="3"/>
  <c r="W32" i="3"/>
  <c r="W383" i="1"/>
  <c r="W356" i="1"/>
  <c r="W206" i="3" l="1"/>
  <c r="W9" i="4"/>
  <c r="W95" i="3"/>
  <c r="W7" i="4"/>
  <c r="W35" i="3"/>
  <c r="W6" i="4"/>
  <c r="W144" i="3"/>
  <c r="W14" i="4" l="1"/>
  <c r="W15" i="4" s="1"/>
  <c r="W339" i="1"/>
  <c r="W318" i="1"/>
  <c r="W25" i="4" l="1"/>
  <c r="J54" i="4"/>
  <c r="J56" i="4"/>
  <c r="J53" i="4"/>
  <c r="J55" i="4"/>
  <c r="J52" i="4"/>
  <c r="W22" i="4"/>
  <c r="W23" i="4"/>
  <c r="W21" i="4"/>
  <c r="W28" i="4"/>
  <c r="W26" i="4"/>
  <c r="W24" i="4"/>
  <c r="W20" i="4"/>
  <c r="W279" i="1"/>
  <c r="W231" i="1"/>
  <c r="W223" i="1"/>
  <c r="W216" i="1"/>
  <c r="W209" i="1"/>
  <c r="W168" i="1"/>
  <c r="W161" i="1"/>
  <c r="W154" i="1"/>
  <c r="W147" i="1"/>
  <c r="W105" i="1"/>
  <c r="W92" i="1" s="1"/>
  <c r="W78" i="1"/>
  <c r="W71" i="1"/>
  <c r="W64" i="1"/>
  <c r="W53" i="1"/>
  <c r="W46" i="1"/>
  <c r="W38" i="1"/>
  <c r="W10" i="1"/>
  <c r="W9" i="1"/>
  <c r="W12" i="1"/>
  <c r="W17" i="1" s="1"/>
  <c r="W412" i="1" s="1"/>
  <c r="V38" i="3"/>
  <c r="W40" i="3" s="1"/>
  <c r="W321" i="1" l="1"/>
  <c r="W342" i="1"/>
  <c r="W212" i="1"/>
  <c r="W219" i="1"/>
  <c r="W226" i="1"/>
  <c r="W234" i="1"/>
  <c r="W241" i="1"/>
  <c r="W282" i="1"/>
  <c r="W157" i="1"/>
  <c r="W150" i="1"/>
  <c r="W171" i="1"/>
  <c r="W203" i="1"/>
  <c r="W164" i="1"/>
  <c r="W81" i="1"/>
  <c r="W49" i="1"/>
  <c r="W56" i="1"/>
  <c r="W67" i="1"/>
  <c r="W74" i="1"/>
  <c r="W141" i="1"/>
  <c r="W144" i="1" s="1"/>
  <c r="W108" i="1"/>
  <c r="W95" i="1"/>
  <c r="W32" i="1"/>
  <c r="W41" i="1"/>
  <c r="E54" i="12"/>
  <c r="F54" i="12"/>
  <c r="D54" i="12"/>
  <c r="W206" i="1" l="1"/>
  <c r="W9" i="2"/>
  <c r="W35" i="1"/>
  <c r="W411" i="1"/>
  <c r="W413" i="1" s="1"/>
  <c r="V412" i="10"/>
  <c r="D344" i="10"/>
  <c r="E344" i="10"/>
  <c r="F344" i="10"/>
  <c r="G344" i="10"/>
  <c r="H344" i="10"/>
  <c r="I344" i="10"/>
  <c r="J344" i="10"/>
  <c r="K344" i="10"/>
  <c r="L344" i="10"/>
  <c r="M344" i="10"/>
  <c r="N344" i="10"/>
  <c r="O344" i="10"/>
  <c r="P344" i="10"/>
  <c r="Q344" i="10"/>
  <c r="R344" i="10"/>
  <c r="S344" i="10"/>
  <c r="T344" i="10"/>
  <c r="U344" i="10"/>
  <c r="U346" i="10" s="1"/>
  <c r="V344" i="10"/>
  <c r="V346" i="10" s="1"/>
  <c r="V347" i="10"/>
  <c r="V399" i="10"/>
  <c r="V383" i="10"/>
  <c r="W13" i="2" l="1"/>
  <c r="W22" i="2" s="1"/>
  <c r="W401" i="10"/>
  <c r="V13" i="12"/>
  <c r="W385" i="10"/>
  <c r="U347" i="10"/>
  <c r="V14" i="12"/>
  <c r="V402" i="10"/>
  <c r="V386" i="10"/>
  <c r="J50" i="2" l="1"/>
  <c r="W21" i="2"/>
  <c r="J49" i="2"/>
  <c r="W20" i="2"/>
  <c r="J48" i="2"/>
  <c r="W19" i="2"/>
  <c r="J47" i="2"/>
  <c r="J46" i="2"/>
  <c r="W25" i="2"/>
  <c r="W24" i="2"/>
  <c r="W23" i="2"/>
  <c r="V360" i="10"/>
  <c r="V323" i="10"/>
  <c r="V307" i="10"/>
  <c r="V310" i="10" s="1"/>
  <c r="V295" i="10"/>
  <c r="W297" i="10" s="1"/>
  <c r="V282" i="10"/>
  <c r="W284" i="10" s="1"/>
  <c r="V270" i="10"/>
  <c r="W272" i="10" s="1"/>
  <c r="V256" i="10"/>
  <c r="W258" i="10" s="1"/>
  <c r="V229" i="10"/>
  <c r="V221" i="10"/>
  <c r="V214" i="10"/>
  <c r="W216" i="10" s="1"/>
  <c r="V207" i="10"/>
  <c r="W209" i="10" s="1"/>
  <c r="V186" i="10"/>
  <c r="W188" i="10" s="1"/>
  <c r="V179" i="10"/>
  <c r="V165" i="10"/>
  <c r="V158" i="10"/>
  <c r="W160" i="10" s="1"/>
  <c r="V151" i="10"/>
  <c r="V144" i="10"/>
  <c r="V123" i="10"/>
  <c r="V96" i="10"/>
  <c r="W98" i="10" s="1"/>
  <c r="V69" i="10"/>
  <c r="W71" i="10" s="1"/>
  <c r="V62" i="10"/>
  <c r="V55" i="10"/>
  <c r="V44" i="10"/>
  <c r="V37" i="10"/>
  <c r="W39" i="10" s="1"/>
  <c r="V29" i="10"/>
  <c r="W31" i="10" s="1"/>
  <c r="V12" i="10"/>
  <c r="V11" i="10"/>
  <c r="V12" i="12" l="1"/>
  <c r="W362" i="10"/>
  <c r="V326" i="10"/>
  <c r="W325" i="10"/>
  <c r="V168" i="10"/>
  <c r="W167" i="10"/>
  <c r="V232" i="10"/>
  <c r="W231" i="10"/>
  <c r="V224" i="10"/>
  <c r="W223" i="10"/>
  <c r="V182" i="10"/>
  <c r="W181" i="10"/>
  <c r="V154" i="10"/>
  <c r="W153" i="10"/>
  <c r="V273" i="10"/>
  <c r="V11" i="12"/>
  <c r="V259" i="10"/>
  <c r="V8" i="12"/>
  <c r="V363" i="10"/>
  <c r="W146" i="10"/>
  <c r="F53" i="12"/>
  <c r="V126" i="10"/>
  <c r="W125" i="10"/>
  <c r="V65" i="10"/>
  <c r="W64" i="10"/>
  <c r="W57" i="10"/>
  <c r="V47" i="10"/>
  <c r="W46" i="10"/>
  <c r="V298" i="10"/>
  <c r="V285" i="10"/>
  <c r="V239" i="10"/>
  <c r="V201" i="10"/>
  <c r="W203" i="10" s="1"/>
  <c r="V217" i="10"/>
  <c r="V210" i="10"/>
  <c r="V189" i="10"/>
  <c r="V161" i="10"/>
  <c r="V138" i="10"/>
  <c r="V147" i="10"/>
  <c r="V99" i="10"/>
  <c r="V83" i="10"/>
  <c r="V72" i="10"/>
  <c r="V58" i="10"/>
  <c r="V40" i="10"/>
  <c r="V23" i="10"/>
  <c r="V32" i="10"/>
  <c r="V204" i="10" l="1"/>
  <c r="V9" i="12"/>
  <c r="V141" i="10"/>
  <c r="W140" i="10"/>
  <c r="V10" i="12"/>
  <c r="V86" i="10"/>
  <c r="W85" i="10"/>
  <c r="V7" i="12"/>
  <c r="V26" i="10"/>
  <c r="W25" i="10"/>
  <c r="V6" i="12"/>
  <c r="V411" i="10"/>
  <c r="V413" i="10" s="1"/>
  <c r="V393" i="8"/>
  <c r="V396" i="8" s="1"/>
  <c r="U393" i="8"/>
  <c r="U396" i="8" s="1"/>
  <c r="T393" i="8"/>
  <c r="S393" i="8"/>
  <c r="S396" i="8" s="1"/>
  <c r="R393" i="8"/>
  <c r="R396" i="8" s="1"/>
  <c r="Q393" i="8"/>
  <c r="Q396" i="8" s="1"/>
  <c r="P393" i="8"/>
  <c r="P396" i="8" s="1"/>
  <c r="O393" i="8"/>
  <c r="O396" i="8" s="1"/>
  <c r="N393" i="8"/>
  <c r="M393" i="8"/>
  <c r="M396" i="8" s="1"/>
  <c r="L393" i="8"/>
  <c r="L396" i="8" s="1"/>
  <c r="K393" i="8"/>
  <c r="K396" i="8" s="1"/>
  <c r="J393" i="8"/>
  <c r="J396" i="8" s="1"/>
  <c r="I393" i="8"/>
  <c r="I396" i="8" s="1"/>
  <c r="H393" i="8"/>
  <c r="G393" i="8"/>
  <c r="G396" i="8" s="1"/>
  <c r="F393" i="8"/>
  <c r="F396" i="8" s="1"/>
  <c r="E393" i="8"/>
  <c r="D393" i="8"/>
  <c r="D396" i="8" s="1"/>
  <c r="V324" i="8"/>
  <c r="V327" i="8" s="1"/>
  <c r="U324" i="8"/>
  <c r="T324" i="8"/>
  <c r="T326" i="8" s="1"/>
  <c r="S324" i="8"/>
  <c r="S327" i="8" s="1"/>
  <c r="R324" i="8"/>
  <c r="R327" i="8" s="1"/>
  <c r="Q324" i="8"/>
  <c r="Q327" i="8" s="1"/>
  <c r="P324" i="8"/>
  <c r="P327" i="8" s="1"/>
  <c r="O324" i="8"/>
  <c r="O327" i="8" s="1"/>
  <c r="N324" i="8"/>
  <c r="M324" i="8"/>
  <c r="M327" i="8" s="1"/>
  <c r="L324" i="8"/>
  <c r="L327" i="8" s="1"/>
  <c r="K324" i="8"/>
  <c r="J324" i="8"/>
  <c r="J327" i="8" s="1"/>
  <c r="I324" i="8"/>
  <c r="H324" i="8"/>
  <c r="G324" i="8"/>
  <c r="G327" i="8" s="1"/>
  <c r="F324" i="8"/>
  <c r="F327" i="8" s="1"/>
  <c r="E324" i="8"/>
  <c r="E327" i="8" s="1"/>
  <c r="D324" i="8"/>
  <c r="D327" i="8" s="1"/>
  <c r="V435" i="8"/>
  <c r="V386" i="8"/>
  <c r="W388" i="8" s="1"/>
  <c r="U386" i="8"/>
  <c r="U389" i="8" s="1"/>
  <c r="T386" i="8"/>
  <c r="S386" i="8"/>
  <c r="S389" i="8" s="1"/>
  <c r="R386" i="8"/>
  <c r="R389" i="8" s="1"/>
  <c r="Q386" i="8"/>
  <c r="P386" i="8"/>
  <c r="P389" i="8" s="1"/>
  <c r="O386" i="8"/>
  <c r="O389" i="8" s="1"/>
  <c r="N386" i="8"/>
  <c r="M386" i="8"/>
  <c r="M389" i="8" s="1"/>
  <c r="L386" i="8"/>
  <c r="L389" i="8" s="1"/>
  <c r="K386" i="8"/>
  <c r="J386" i="8"/>
  <c r="I386" i="8"/>
  <c r="I389" i="8" s="1"/>
  <c r="H386" i="8"/>
  <c r="G386" i="8"/>
  <c r="G389" i="8" s="1"/>
  <c r="F386" i="8"/>
  <c r="F389" i="8" s="1"/>
  <c r="E386" i="8"/>
  <c r="D386" i="8"/>
  <c r="V406" i="8"/>
  <c r="V378" i="8"/>
  <c r="V370" i="8"/>
  <c r="V363" i="8"/>
  <c r="V346" i="8"/>
  <c r="W348" i="8" s="1"/>
  <c r="V303" i="8"/>
  <c r="V269" i="8"/>
  <c r="V8" i="9" s="1"/>
  <c r="V248" i="8"/>
  <c r="V11" i="9" s="1"/>
  <c r="V229" i="8"/>
  <c r="V222" i="8"/>
  <c r="V225" i="8" s="1"/>
  <c r="V207" i="8"/>
  <c r="V200" i="8"/>
  <c r="W202" i="8" s="1"/>
  <c r="V159" i="8"/>
  <c r="V162" i="8" s="1"/>
  <c r="V152" i="8"/>
  <c r="V145" i="8"/>
  <c r="V148" i="8" s="1"/>
  <c r="V138" i="8"/>
  <c r="V99" i="8"/>
  <c r="V83" i="8"/>
  <c r="V86" i="8" s="1"/>
  <c r="V69" i="8"/>
  <c r="V62" i="8"/>
  <c r="V55" i="8"/>
  <c r="V58" i="8" s="1"/>
  <c r="V44" i="8"/>
  <c r="V37" i="8"/>
  <c r="V29" i="8"/>
  <c r="W31" i="8" s="1"/>
  <c r="V12" i="8"/>
  <c r="V11" i="8"/>
  <c r="V386" i="5"/>
  <c r="V357" i="5"/>
  <c r="D333" i="5"/>
  <c r="E333" i="5"/>
  <c r="F333" i="5"/>
  <c r="G333" i="5"/>
  <c r="H333" i="5"/>
  <c r="I333" i="5"/>
  <c r="I335" i="5" s="1"/>
  <c r="J333" i="5"/>
  <c r="K333" i="5"/>
  <c r="L333" i="5"/>
  <c r="M333" i="5"/>
  <c r="N333" i="5"/>
  <c r="O333" i="5"/>
  <c r="P333" i="5"/>
  <c r="Q333" i="5"/>
  <c r="Q335" i="5" s="1"/>
  <c r="R333" i="5"/>
  <c r="S333" i="5"/>
  <c r="T333" i="5"/>
  <c r="U333" i="5"/>
  <c r="V333" i="5"/>
  <c r="V312" i="5"/>
  <c r="V290" i="5"/>
  <c r="V293" i="5" s="1"/>
  <c r="V272" i="5"/>
  <c r="V234" i="5"/>
  <c r="V224" i="5"/>
  <c r="V216" i="5"/>
  <c r="W218" i="5" s="1"/>
  <c r="V209" i="5"/>
  <c r="V202" i="5"/>
  <c r="W204" i="5" s="1"/>
  <c r="V161" i="5"/>
  <c r="W163" i="5" s="1"/>
  <c r="V154" i="5"/>
  <c r="V146" i="5"/>
  <c r="V139" i="5"/>
  <c r="W141" i="5" s="1"/>
  <c r="V97" i="5"/>
  <c r="V70" i="5"/>
  <c r="V63" i="5"/>
  <c r="V56" i="5"/>
  <c r="V45" i="5"/>
  <c r="V38" i="5"/>
  <c r="W40" i="5" s="1"/>
  <c r="V30" i="5"/>
  <c r="W32" i="5" s="1"/>
  <c r="V12" i="5"/>
  <c r="V11" i="5"/>
  <c r="V15" i="12" l="1"/>
  <c r="V21" i="12" s="1"/>
  <c r="V409" i="8"/>
  <c r="W408" i="8"/>
  <c r="V12" i="9"/>
  <c r="D389" i="8"/>
  <c r="W387" i="8"/>
  <c r="V381" i="8"/>
  <c r="W380" i="8"/>
  <c r="V373" i="8"/>
  <c r="W372" i="8"/>
  <c r="V366" i="8"/>
  <c r="W365" i="8"/>
  <c r="N326" i="8"/>
  <c r="H326" i="8"/>
  <c r="V306" i="8"/>
  <c r="W305" i="8"/>
  <c r="V272" i="8"/>
  <c r="W271" i="8"/>
  <c r="V232" i="8"/>
  <c r="W231" i="8"/>
  <c r="V210" i="8"/>
  <c r="W209" i="8"/>
  <c r="V155" i="8"/>
  <c r="W154" i="8"/>
  <c r="V141" i="8"/>
  <c r="W140" i="8"/>
  <c r="V72" i="8"/>
  <c r="W71" i="8"/>
  <c r="V65" i="8"/>
  <c r="W64" i="8"/>
  <c r="V47" i="8"/>
  <c r="W46" i="8"/>
  <c r="V40" i="8"/>
  <c r="W39" i="8"/>
  <c r="N335" i="5"/>
  <c r="L335" i="5"/>
  <c r="P335" i="5"/>
  <c r="V315" i="5"/>
  <c r="W314" i="5"/>
  <c r="V360" i="5"/>
  <c r="W359" i="5"/>
  <c r="H335" i="5"/>
  <c r="K335" i="5"/>
  <c r="V11" i="7"/>
  <c r="V275" i="5"/>
  <c r="W274" i="5"/>
  <c r="R335" i="5"/>
  <c r="J335" i="5"/>
  <c r="V157" i="5"/>
  <c r="W156" i="5"/>
  <c r="V8" i="7"/>
  <c r="M335" i="5"/>
  <c r="V149" i="5"/>
  <c r="W148" i="5"/>
  <c r="O335" i="5"/>
  <c r="V12" i="7"/>
  <c r="V59" i="5"/>
  <c r="W58" i="5"/>
  <c r="V227" i="5"/>
  <c r="W226" i="5"/>
  <c r="V212" i="5"/>
  <c r="W211" i="5"/>
  <c r="V84" i="5"/>
  <c r="W99" i="5"/>
  <c r="V73" i="5"/>
  <c r="W72" i="5"/>
  <c r="V66" i="5"/>
  <c r="W65" i="5"/>
  <c r="V48" i="5"/>
  <c r="W47" i="5"/>
  <c r="N396" i="8"/>
  <c r="K326" i="8"/>
  <c r="T396" i="8"/>
  <c r="E396" i="8"/>
  <c r="H396" i="8"/>
  <c r="I326" i="8"/>
  <c r="U326" i="8"/>
  <c r="O395" i="8"/>
  <c r="H327" i="8"/>
  <c r="N327" i="8"/>
  <c r="T327" i="8"/>
  <c r="O326" i="8"/>
  <c r="J326" i="8"/>
  <c r="P326" i="8"/>
  <c r="V326" i="8"/>
  <c r="I327" i="8"/>
  <c r="U327" i="8"/>
  <c r="Q326" i="8"/>
  <c r="L326" i="8"/>
  <c r="R326" i="8"/>
  <c r="K327" i="8"/>
  <c r="M326" i="8"/>
  <c r="S326" i="8"/>
  <c r="V340" i="8"/>
  <c r="N387" i="8"/>
  <c r="H388" i="8"/>
  <c r="T388" i="8"/>
  <c r="J388" i="8"/>
  <c r="V388" i="8"/>
  <c r="E387" i="8"/>
  <c r="K388" i="8"/>
  <c r="Q388" i="8"/>
  <c r="G388" i="8"/>
  <c r="M388" i="8"/>
  <c r="S388" i="8"/>
  <c r="J389" i="8"/>
  <c r="P388" i="8"/>
  <c r="V389" i="8"/>
  <c r="Q389" i="8"/>
  <c r="E388" i="8"/>
  <c r="F387" i="8"/>
  <c r="L387" i="8"/>
  <c r="R387" i="8"/>
  <c r="F388" i="8"/>
  <c r="L388" i="8"/>
  <c r="R388" i="8"/>
  <c r="E389" i="8"/>
  <c r="K389" i="8"/>
  <c r="G387" i="8"/>
  <c r="M387" i="8"/>
  <c r="S387" i="8"/>
  <c r="K387" i="8"/>
  <c r="H387" i="8"/>
  <c r="T387" i="8"/>
  <c r="N388" i="8"/>
  <c r="I387" i="8"/>
  <c r="O387" i="8"/>
  <c r="U387" i="8"/>
  <c r="I388" i="8"/>
  <c r="O388" i="8"/>
  <c r="U388" i="8"/>
  <c r="H389" i="8"/>
  <c r="N389" i="8"/>
  <c r="T389" i="8"/>
  <c r="Q387" i="8"/>
  <c r="J387" i="8"/>
  <c r="P387" i="8"/>
  <c r="V387" i="8"/>
  <c r="V349" i="8"/>
  <c r="V251" i="8"/>
  <c r="V194" i="8"/>
  <c r="V203" i="8"/>
  <c r="V132" i="8"/>
  <c r="V23" i="8"/>
  <c r="V32" i="8"/>
  <c r="V219" i="5"/>
  <c r="V196" i="5"/>
  <c r="V205" i="5"/>
  <c r="V164" i="5"/>
  <c r="V133" i="5"/>
  <c r="V142" i="5"/>
  <c r="V100" i="5"/>
  <c r="V41" i="5"/>
  <c r="V24" i="5"/>
  <c r="V33" i="5"/>
  <c r="V28" i="12" l="1"/>
  <c r="J52" i="12"/>
  <c r="F55" i="12"/>
  <c r="J55" i="12" s="1"/>
  <c r="J54" i="12"/>
  <c r="J50" i="12"/>
  <c r="J53" i="12"/>
  <c r="J51" i="12"/>
  <c r="V29" i="12"/>
  <c r="V24" i="12"/>
  <c r="V22" i="12"/>
  <c r="V23" i="12"/>
  <c r="V27" i="12"/>
  <c r="V26" i="12"/>
  <c r="V25" i="12"/>
  <c r="V343" i="8"/>
  <c r="W342" i="8"/>
  <c r="V13" i="9"/>
  <c r="F54" i="9" s="1"/>
  <c r="V197" i="8"/>
  <c r="W196" i="8"/>
  <c r="V9" i="9"/>
  <c r="W134" i="8"/>
  <c r="V10" i="9"/>
  <c r="W25" i="8"/>
  <c r="V6" i="9"/>
  <c r="V199" i="5"/>
  <c r="W198" i="5"/>
  <c r="V9" i="7"/>
  <c r="V136" i="5"/>
  <c r="W135" i="5"/>
  <c r="V10" i="7"/>
  <c r="W86" i="5"/>
  <c r="V7" i="7"/>
  <c r="V87" i="5"/>
  <c r="V27" i="5"/>
  <c r="W26" i="5"/>
  <c r="V6" i="7"/>
  <c r="V385" i="5"/>
  <c r="V387" i="5" s="1"/>
  <c r="V434" i="8"/>
  <c r="V436" i="8" s="1"/>
  <c r="V26" i="8"/>
  <c r="V135" i="8"/>
  <c r="V14" i="9" l="1"/>
  <c r="V13" i="7"/>
  <c r="V388" i="3"/>
  <c r="W390" i="3" s="1"/>
  <c r="V361" i="3"/>
  <c r="W363" i="3" s="1"/>
  <c r="W346" i="3"/>
  <c r="V322" i="3"/>
  <c r="V305" i="3"/>
  <c r="W307" i="3" s="1"/>
  <c r="V20" i="9" l="1"/>
  <c r="I53" i="9"/>
  <c r="I50" i="9"/>
  <c r="I49" i="9"/>
  <c r="I52" i="9"/>
  <c r="I54" i="9"/>
  <c r="I51" i="9"/>
  <c r="V15" i="9"/>
  <c r="V27" i="9"/>
  <c r="V26" i="9"/>
  <c r="V25" i="9"/>
  <c r="V24" i="9"/>
  <c r="V23" i="9"/>
  <c r="V22" i="9"/>
  <c r="I46" i="7"/>
  <c r="I48" i="7"/>
  <c r="I47" i="7"/>
  <c r="I50" i="7"/>
  <c r="I49" i="7"/>
  <c r="V14" i="7"/>
  <c r="V24" i="7"/>
  <c r="V22" i="7"/>
  <c r="V19" i="7"/>
  <c r="V25" i="7"/>
  <c r="V21" i="7"/>
  <c r="F51" i="7"/>
  <c r="J51" i="7" s="1"/>
  <c r="V20" i="7"/>
  <c r="V23" i="7"/>
  <c r="V12" i="4"/>
  <c r="W324" i="3"/>
  <c r="V13" i="4"/>
  <c r="V280" i="3"/>
  <c r="V259" i="3"/>
  <c r="V232" i="3"/>
  <c r="W234" i="3" s="1"/>
  <c r="V223" i="3"/>
  <c r="W225" i="3" s="1"/>
  <c r="V216" i="3"/>
  <c r="W218" i="3" s="1"/>
  <c r="V209" i="3"/>
  <c r="W211" i="3" s="1"/>
  <c r="V175" i="3"/>
  <c r="W177" i="3" s="1"/>
  <c r="V168" i="3"/>
  <c r="W170" i="3" s="1"/>
  <c r="V161" i="3"/>
  <c r="W163" i="3" s="1"/>
  <c r="V154" i="3"/>
  <c r="W156" i="3" s="1"/>
  <c r="V147" i="3"/>
  <c r="W149" i="3" s="1"/>
  <c r="V119" i="3"/>
  <c r="W121" i="3" s="1"/>
  <c r="V112" i="3"/>
  <c r="W114" i="3" s="1"/>
  <c r="V105" i="3"/>
  <c r="W107" i="3" s="1"/>
  <c r="V98" i="3"/>
  <c r="W100" i="3" s="1"/>
  <c r="V78" i="3"/>
  <c r="W80" i="3" s="1"/>
  <c r="V71" i="3"/>
  <c r="W73" i="3" s="1"/>
  <c r="V64" i="3"/>
  <c r="E54" i="4" s="1"/>
  <c r="V53" i="3"/>
  <c r="W55" i="3" s="1"/>
  <c r="V12" i="3"/>
  <c r="V10" i="3"/>
  <c r="V9" i="3"/>
  <c r="W261" i="3" l="1"/>
  <c r="W295" i="3"/>
  <c r="V8" i="4"/>
  <c r="W282" i="3"/>
  <c r="V17" i="3"/>
  <c r="W21" i="3" s="1"/>
  <c r="W14" i="3"/>
  <c r="W66" i="3"/>
  <c r="V203" i="3"/>
  <c r="W205" i="3" s="1"/>
  <c r="V141" i="3"/>
  <c r="W143" i="3" s="1"/>
  <c r="V92" i="3"/>
  <c r="W94" i="3" s="1"/>
  <c r="V32" i="3"/>
  <c r="W34" i="3" s="1"/>
  <c r="V67" i="3" l="1"/>
  <c r="V81" i="3"/>
  <c r="V108" i="3"/>
  <c r="V101" i="3"/>
  <c r="V150" i="3"/>
  <c r="V308" i="3"/>
  <c r="V178" i="3"/>
  <c r="V283" i="3"/>
  <c r="V219" i="3"/>
  <c r="V74" i="3"/>
  <c r="V171" i="3"/>
  <c r="V262" i="3"/>
  <c r="V235" i="3"/>
  <c r="V212" i="3"/>
  <c r="V157" i="3"/>
  <c r="V242" i="3"/>
  <c r="V41" i="3"/>
  <c r="V164" i="3"/>
  <c r="V296" i="3"/>
  <c r="V56" i="3"/>
  <c r="V347" i="3"/>
  <c r="V122" i="3"/>
  <c r="V325" i="3"/>
  <c r="V226" i="3"/>
  <c r="V391" i="3"/>
  <c r="V115" i="3"/>
  <c r="V414" i="3"/>
  <c r="V415" i="3" s="1"/>
  <c r="V35" i="3"/>
  <c r="V6" i="4"/>
  <c r="V206" i="3"/>
  <c r="V9" i="4"/>
  <c r="V144" i="3"/>
  <c r="V10" i="4"/>
  <c r="V95" i="3"/>
  <c r="V7" i="4"/>
  <c r="V14" i="4" l="1"/>
  <c r="V15" i="4" s="1"/>
  <c r="I56" i="4" l="1"/>
  <c r="I52" i="4"/>
  <c r="I54" i="4"/>
  <c r="I55" i="4"/>
  <c r="I53" i="4"/>
  <c r="F57" i="4"/>
  <c r="J57" i="4" s="1"/>
  <c r="V26" i="4"/>
  <c r="V22" i="4"/>
  <c r="V25" i="4"/>
  <c r="V28" i="4"/>
  <c r="V20" i="4"/>
  <c r="V21" i="4"/>
  <c r="V24" i="4"/>
  <c r="V23" i="4"/>
  <c r="V383" i="1" l="1"/>
  <c r="W385" i="1" s="1"/>
  <c r="V356" i="1"/>
  <c r="W358" i="1" s="1"/>
  <c r="V339" i="1"/>
  <c r="W341" i="1" s="1"/>
  <c r="U339" i="1"/>
  <c r="T339" i="1"/>
  <c r="S339" i="1"/>
  <c r="R339" i="1"/>
  <c r="Q339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V336" i="5"/>
  <c r="V12" i="2" l="1"/>
  <c r="V318" i="1" l="1"/>
  <c r="W320" i="1" s="1"/>
  <c r="V296" i="1"/>
  <c r="V11" i="2" s="1"/>
  <c r="V279" i="1"/>
  <c r="W240" i="1"/>
  <c r="V231" i="1"/>
  <c r="W233" i="1" s="1"/>
  <c r="V223" i="1"/>
  <c r="W225" i="1" s="1"/>
  <c r="V216" i="1"/>
  <c r="W218" i="1" s="1"/>
  <c r="V209" i="1"/>
  <c r="V168" i="1"/>
  <c r="W170" i="1" s="1"/>
  <c r="V161" i="1"/>
  <c r="W163" i="1" s="1"/>
  <c r="V154" i="1"/>
  <c r="V147" i="1"/>
  <c r="V105" i="1"/>
  <c r="V78" i="1"/>
  <c r="W80" i="1" s="1"/>
  <c r="V71" i="1"/>
  <c r="W73" i="1" s="1"/>
  <c r="V64" i="1"/>
  <c r="W66" i="1" s="1"/>
  <c r="V53" i="1"/>
  <c r="W55" i="1" s="1"/>
  <c r="V46" i="1"/>
  <c r="W48" i="1" s="1"/>
  <c r="V38" i="1"/>
  <c r="V12" i="1"/>
  <c r="V10" i="1"/>
  <c r="V9" i="1"/>
  <c r="E361" i="3"/>
  <c r="F361" i="3"/>
  <c r="G361" i="3"/>
  <c r="H361" i="3"/>
  <c r="I361" i="3"/>
  <c r="J361" i="3"/>
  <c r="K361" i="3"/>
  <c r="L361" i="3"/>
  <c r="M361" i="3"/>
  <c r="N361" i="3"/>
  <c r="O361" i="3"/>
  <c r="P361" i="3"/>
  <c r="Q361" i="3"/>
  <c r="R361" i="3"/>
  <c r="S361" i="3"/>
  <c r="T361" i="3"/>
  <c r="U361" i="3"/>
  <c r="V363" i="3" s="1"/>
  <c r="D361" i="3"/>
  <c r="V362" i="3" l="1"/>
  <c r="W362" i="3"/>
  <c r="V8" i="2"/>
  <c r="W281" i="1"/>
  <c r="W211" i="1"/>
  <c r="W156" i="1"/>
  <c r="V17" i="1"/>
  <c r="W21" i="1" s="1"/>
  <c r="W14" i="1"/>
  <c r="W149" i="1"/>
  <c r="V92" i="1"/>
  <c r="W107" i="1"/>
  <c r="W40" i="1"/>
  <c r="V203" i="1"/>
  <c r="W205" i="1" s="1"/>
  <c r="V141" i="1"/>
  <c r="W143" i="1" s="1"/>
  <c r="V32" i="1"/>
  <c r="W34" i="1" s="1"/>
  <c r="V299" i="1" l="1"/>
  <c r="V386" i="1"/>
  <c r="V282" i="1"/>
  <c r="V108" i="1"/>
  <c r="V157" i="1"/>
  <c r="V81" i="1"/>
  <c r="V412" i="1"/>
  <c r="V95" i="1"/>
  <c r="V74" i="1"/>
  <c r="V171" i="1"/>
  <c r="V150" i="1"/>
  <c r="V164" i="1"/>
  <c r="V67" i="1"/>
  <c r="V226" i="1"/>
  <c r="V321" i="1"/>
  <c r="V241" i="1"/>
  <c r="V49" i="1"/>
  <c r="V234" i="1"/>
  <c r="V212" i="1"/>
  <c r="V41" i="1"/>
  <c r="V219" i="1"/>
  <c r="V342" i="1"/>
  <c r="V56" i="1"/>
  <c r="V7" i="2"/>
  <c r="W94" i="1"/>
  <c r="V144" i="1"/>
  <c r="V10" i="2"/>
  <c r="V206" i="1"/>
  <c r="V9" i="2"/>
  <c r="V35" i="1"/>
  <c r="V6" i="2"/>
  <c r="V411" i="1"/>
  <c r="V413" i="1" l="1"/>
  <c r="V13" i="2"/>
  <c r="T386" i="5"/>
  <c r="U386" i="5"/>
  <c r="V22" i="2" l="1"/>
  <c r="I48" i="2"/>
  <c r="I50" i="2"/>
  <c r="I47" i="2"/>
  <c r="I49" i="2"/>
  <c r="I46" i="2"/>
  <c r="V23" i="2"/>
  <c r="F51" i="2"/>
  <c r="J51" i="2" s="1"/>
  <c r="V14" i="2"/>
  <c r="V25" i="2"/>
  <c r="V20" i="2"/>
  <c r="V21" i="2"/>
  <c r="V24" i="2"/>
  <c r="V19" i="2"/>
  <c r="C14" i="12"/>
  <c r="C13" i="12"/>
  <c r="C12" i="12"/>
  <c r="C11" i="12"/>
  <c r="C10" i="12"/>
  <c r="C9" i="12"/>
  <c r="C8" i="12"/>
  <c r="C7" i="12"/>
  <c r="C6" i="12"/>
  <c r="U412" i="10"/>
  <c r="D360" i="10"/>
  <c r="W361" i="10" s="1"/>
  <c r="E360" i="10"/>
  <c r="E12" i="12" s="1"/>
  <c r="F360" i="10"/>
  <c r="F363" i="10" s="1"/>
  <c r="G360" i="10"/>
  <c r="H360" i="10"/>
  <c r="H12" i="12" s="1"/>
  <c r="I360" i="10"/>
  <c r="I12" i="12" s="1"/>
  <c r="J360" i="10"/>
  <c r="J12" i="12" s="1"/>
  <c r="K360" i="10"/>
  <c r="K12" i="12" s="1"/>
  <c r="L360" i="10"/>
  <c r="L361" i="10" s="1"/>
  <c r="M360" i="10"/>
  <c r="N360" i="10"/>
  <c r="N363" i="10" s="1"/>
  <c r="O360" i="10"/>
  <c r="O12" i="12" s="1"/>
  <c r="P360" i="10"/>
  <c r="P363" i="10" s="1"/>
  <c r="Q360" i="10"/>
  <c r="Q363" i="10" s="1"/>
  <c r="R360" i="10"/>
  <c r="R12" i="12" s="1"/>
  <c r="S360" i="10"/>
  <c r="S12" i="12" s="1"/>
  <c r="T360" i="10"/>
  <c r="T12" i="12" s="1"/>
  <c r="U360" i="10"/>
  <c r="U399" i="10"/>
  <c r="U383" i="10"/>
  <c r="D383" i="10"/>
  <c r="W384" i="10" s="1"/>
  <c r="E383" i="10"/>
  <c r="E13" i="12" s="1"/>
  <c r="F383" i="10"/>
  <c r="F13" i="12" s="1"/>
  <c r="G383" i="10"/>
  <c r="G13" i="12" s="1"/>
  <c r="H383" i="10"/>
  <c r="H13" i="12" s="1"/>
  <c r="I383" i="10"/>
  <c r="I13" i="12" s="1"/>
  <c r="J383" i="10"/>
  <c r="J13" i="12" s="1"/>
  <c r="K383" i="10"/>
  <c r="K13" i="12" s="1"/>
  <c r="L383" i="10"/>
  <c r="L13" i="12" s="1"/>
  <c r="M383" i="10"/>
  <c r="M13" i="12" s="1"/>
  <c r="N383" i="10"/>
  <c r="N13" i="12" s="1"/>
  <c r="O383" i="10"/>
  <c r="O13" i="12" s="1"/>
  <c r="P383" i="10"/>
  <c r="P13" i="12" s="1"/>
  <c r="Q383" i="10"/>
  <c r="Q13" i="12" s="1"/>
  <c r="R383" i="10"/>
  <c r="R13" i="12" s="1"/>
  <c r="S383" i="10"/>
  <c r="S13" i="12" s="1"/>
  <c r="T383" i="10"/>
  <c r="U323" i="10"/>
  <c r="U307" i="10"/>
  <c r="V309" i="10" s="1"/>
  <c r="U295" i="10"/>
  <c r="D282" i="10"/>
  <c r="W283" i="10" s="1"/>
  <c r="E282" i="10"/>
  <c r="F282" i="10"/>
  <c r="G282" i="10"/>
  <c r="H282" i="10"/>
  <c r="H285" i="10" s="1"/>
  <c r="I282" i="10"/>
  <c r="I285" i="10" s="1"/>
  <c r="J282" i="10"/>
  <c r="J285" i="10" s="1"/>
  <c r="K282" i="10"/>
  <c r="L282" i="10"/>
  <c r="M282" i="10"/>
  <c r="N282" i="10"/>
  <c r="O282" i="10"/>
  <c r="O285" i="10" s="1"/>
  <c r="P282" i="10"/>
  <c r="P285" i="10" s="1"/>
  <c r="Q282" i="10"/>
  <c r="R282" i="10"/>
  <c r="S282" i="10"/>
  <c r="T282" i="10"/>
  <c r="U282" i="10"/>
  <c r="U270" i="10"/>
  <c r="U256" i="10"/>
  <c r="D256" i="10"/>
  <c r="W257" i="10" s="1"/>
  <c r="E256" i="10"/>
  <c r="E8" i="12" s="1"/>
  <c r="F256" i="10"/>
  <c r="F259" i="10" s="1"/>
  <c r="G256" i="10"/>
  <c r="G8" i="12" s="1"/>
  <c r="H256" i="10"/>
  <c r="H8" i="12" s="1"/>
  <c r="I256" i="10"/>
  <c r="I8" i="12" s="1"/>
  <c r="J256" i="10"/>
  <c r="J259" i="10" s="1"/>
  <c r="K256" i="10"/>
  <c r="K8" i="12" s="1"/>
  <c r="L256" i="10"/>
  <c r="L8" i="12" s="1"/>
  <c r="M256" i="10"/>
  <c r="M8" i="12" s="1"/>
  <c r="N256" i="10"/>
  <c r="N8" i="12" s="1"/>
  <c r="O256" i="10"/>
  <c r="O8" i="12" s="1"/>
  <c r="P256" i="10"/>
  <c r="P259" i="10" s="1"/>
  <c r="Q256" i="10"/>
  <c r="Q8" i="12" s="1"/>
  <c r="R256" i="10"/>
  <c r="R8" i="12" s="1"/>
  <c r="S256" i="10"/>
  <c r="S8" i="12" s="1"/>
  <c r="T256" i="10"/>
  <c r="T8" i="12" s="1"/>
  <c r="V238" i="10"/>
  <c r="U229" i="10"/>
  <c r="U221" i="10"/>
  <c r="U214" i="10"/>
  <c r="U207" i="10"/>
  <c r="U186" i="10"/>
  <c r="U179" i="10"/>
  <c r="U165" i="10"/>
  <c r="V167" i="10" s="1"/>
  <c r="U158" i="10"/>
  <c r="U151" i="10"/>
  <c r="U144" i="10"/>
  <c r="E53" i="12" s="1"/>
  <c r="U123" i="10"/>
  <c r="V125" i="10" s="1"/>
  <c r="U96" i="10"/>
  <c r="T123" i="10"/>
  <c r="T126" i="10" s="1"/>
  <c r="S123" i="10"/>
  <c r="R123" i="10"/>
  <c r="Q123" i="10"/>
  <c r="P123" i="10"/>
  <c r="O123" i="10"/>
  <c r="O126" i="10" s="1"/>
  <c r="N123" i="10"/>
  <c r="N126" i="10" s="1"/>
  <c r="M123" i="10"/>
  <c r="L123" i="10"/>
  <c r="K123" i="10"/>
  <c r="J123" i="10"/>
  <c r="I123" i="10"/>
  <c r="H123" i="10"/>
  <c r="H126" i="10" s="1"/>
  <c r="G123" i="10"/>
  <c r="F123" i="10"/>
  <c r="E123" i="10"/>
  <c r="D123" i="10"/>
  <c r="W124" i="10" s="1"/>
  <c r="U69" i="10"/>
  <c r="V71" i="10" s="1"/>
  <c r="U62" i="10"/>
  <c r="U55" i="10"/>
  <c r="U44" i="10"/>
  <c r="V46" i="10" s="1"/>
  <c r="U37" i="10"/>
  <c r="U29" i="10"/>
  <c r="U12" i="10"/>
  <c r="U11" i="10"/>
  <c r="T412" i="10"/>
  <c r="S412" i="10"/>
  <c r="R412" i="10"/>
  <c r="Q412" i="10"/>
  <c r="P412" i="10"/>
  <c r="O412" i="10"/>
  <c r="N412" i="10"/>
  <c r="M412" i="10"/>
  <c r="L412" i="10"/>
  <c r="K412" i="10"/>
  <c r="J412" i="10"/>
  <c r="I412" i="10"/>
  <c r="H412" i="10"/>
  <c r="G412" i="10"/>
  <c r="F412" i="10"/>
  <c r="E412" i="10"/>
  <c r="D412" i="10"/>
  <c r="T399" i="10"/>
  <c r="S399" i="10"/>
  <c r="S402" i="10" s="1"/>
  <c r="R399" i="10"/>
  <c r="R14" i="12" s="1"/>
  <c r="Q399" i="10"/>
  <c r="Q14" i="12" s="1"/>
  <c r="P399" i="10"/>
  <c r="P14" i="12" s="1"/>
  <c r="O399" i="10"/>
  <c r="O402" i="10" s="1"/>
  <c r="N399" i="10"/>
  <c r="N14" i="12" s="1"/>
  <c r="M399" i="10"/>
  <c r="M14" i="12" s="1"/>
  <c r="L399" i="10"/>
  <c r="L14" i="12" s="1"/>
  <c r="K399" i="10"/>
  <c r="K14" i="12" s="1"/>
  <c r="J399" i="10"/>
  <c r="J14" i="12" s="1"/>
  <c r="I399" i="10"/>
  <c r="I402" i="10" s="1"/>
  <c r="H399" i="10"/>
  <c r="H14" i="12" s="1"/>
  <c r="G399" i="10"/>
  <c r="G14" i="12" s="1"/>
  <c r="F399" i="10"/>
  <c r="F14" i="12" s="1"/>
  <c r="E399" i="10"/>
  <c r="E14" i="12" s="1"/>
  <c r="D399" i="10"/>
  <c r="W400" i="10" s="1"/>
  <c r="T363" i="10"/>
  <c r="S363" i="10"/>
  <c r="K363" i="10"/>
  <c r="D363" i="10"/>
  <c r="L362" i="10"/>
  <c r="T347" i="10"/>
  <c r="R347" i="10"/>
  <c r="O347" i="10"/>
  <c r="L347" i="10"/>
  <c r="I347" i="10"/>
  <c r="H347" i="10"/>
  <c r="F347" i="10"/>
  <c r="T323" i="10"/>
  <c r="T326" i="10" s="1"/>
  <c r="S323" i="10"/>
  <c r="R323" i="10"/>
  <c r="Q323" i="10"/>
  <c r="P323" i="10"/>
  <c r="P326" i="10" s="1"/>
  <c r="O323" i="10"/>
  <c r="O326" i="10" s="1"/>
  <c r="N323" i="10"/>
  <c r="M323" i="10"/>
  <c r="L323" i="10"/>
  <c r="K323" i="10"/>
  <c r="J323" i="10"/>
  <c r="J326" i="10" s="1"/>
  <c r="I323" i="10"/>
  <c r="I326" i="10" s="1"/>
  <c r="H323" i="10"/>
  <c r="H326" i="10" s="1"/>
  <c r="G323" i="10"/>
  <c r="F323" i="10"/>
  <c r="F326" i="10" s="1"/>
  <c r="E323" i="10"/>
  <c r="D323" i="10"/>
  <c r="W324" i="10" s="1"/>
  <c r="T307" i="10"/>
  <c r="S307" i="10"/>
  <c r="R307" i="10"/>
  <c r="R310" i="10" s="1"/>
  <c r="Q307" i="10"/>
  <c r="P307" i="10"/>
  <c r="O307" i="10"/>
  <c r="N307" i="10"/>
  <c r="M307" i="10"/>
  <c r="L307" i="10"/>
  <c r="L310" i="10" s="1"/>
  <c r="K307" i="10"/>
  <c r="J307" i="10"/>
  <c r="I307" i="10"/>
  <c r="H307" i="10"/>
  <c r="G307" i="10"/>
  <c r="F307" i="10"/>
  <c r="F310" i="10" s="1"/>
  <c r="E307" i="10"/>
  <c r="D307" i="10"/>
  <c r="T295" i="10"/>
  <c r="T298" i="10" s="1"/>
  <c r="S295" i="10"/>
  <c r="R295" i="10"/>
  <c r="R298" i="10" s="1"/>
  <c r="Q295" i="10"/>
  <c r="P295" i="10"/>
  <c r="P298" i="10" s="1"/>
  <c r="O295" i="10"/>
  <c r="N295" i="10"/>
  <c r="M295" i="10"/>
  <c r="L295" i="10"/>
  <c r="L298" i="10" s="1"/>
  <c r="K295" i="10"/>
  <c r="J295" i="10"/>
  <c r="J298" i="10" s="1"/>
  <c r="I295" i="10"/>
  <c r="H295" i="10"/>
  <c r="H298" i="10" s="1"/>
  <c r="G295" i="10"/>
  <c r="F295" i="10"/>
  <c r="F298" i="10" s="1"/>
  <c r="E295" i="10"/>
  <c r="D295" i="10"/>
  <c r="W296" i="10" s="1"/>
  <c r="T270" i="10"/>
  <c r="S270" i="10"/>
  <c r="R270" i="10"/>
  <c r="Q270" i="10"/>
  <c r="P270" i="10"/>
  <c r="O270" i="10"/>
  <c r="N270" i="10"/>
  <c r="M270" i="10"/>
  <c r="L270" i="10"/>
  <c r="K270" i="10"/>
  <c r="J270" i="10"/>
  <c r="I270" i="10"/>
  <c r="H270" i="10"/>
  <c r="G270" i="10"/>
  <c r="F270" i="10"/>
  <c r="E270" i="10"/>
  <c r="D270" i="10"/>
  <c r="P239" i="10"/>
  <c r="O239" i="10"/>
  <c r="J239" i="10"/>
  <c r="I239" i="10"/>
  <c r="T229" i="10"/>
  <c r="S229" i="10"/>
  <c r="R229" i="10"/>
  <c r="R232" i="10" s="1"/>
  <c r="Q229" i="10"/>
  <c r="P229" i="10"/>
  <c r="P232" i="10" s="1"/>
  <c r="O229" i="10"/>
  <c r="N229" i="10"/>
  <c r="M229" i="10"/>
  <c r="L229" i="10"/>
  <c r="K229" i="10"/>
  <c r="J229" i="10"/>
  <c r="J232" i="10" s="1"/>
  <c r="I229" i="10"/>
  <c r="H229" i="10"/>
  <c r="G229" i="10"/>
  <c r="F229" i="10"/>
  <c r="E229" i="10"/>
  <c r="D229" i="10"/>
  <c r="W230" i="10" s="1"/>
  <c r="T221" i="10"/>
  <c r="S221" i="10"/>
  <c r="R221" i="10"/>
  <c r="Q221" i="10"/>
  <c r="Q224" i="10" s="1"/>
  <c r="P221" i="10"/>
  <c r="P224" i="10" s="1"/>
  <c r="O221" i="10"/>
  <c r="O224" i="10" s="1"/>
  <c r="N221" i="10"/>
  <c r="M221" i="10"/>
  <c r="M224" i="10" s="1"/>
  <c r="L221" i="10"/>
  <c r="K221" i="10"/>
  <c r="J221" i="10"/>
  <c r="I221" i="10"/>
  <c r="I224" i="10" s="1"/>
  <c r="H221" i="10"/>
  <c r="G221" i="10"/>
  <c r="F221" i="10"/>
  <c r="E221" i="10"/>
  <c r="D221" i="10"/>
  <c r="W222" i="10" s="1"/>
  <c r="T214" i="10"/>
  <c r="S214" i="10"/>
  <c r="S217" i="10" s="1"/>
  <c r="R214" i="10"/>
  <c r="Q214" i="10"/>
  <c r="P214" i="10"/>
  <c r="P217" i="10" s="1"/>
  <c r="O214" i="10"/>
  <c r="O217" i="10" s="1"/>
  <c r="N214" i="10"/>
  <c r="M214" i="10"/>
  <c r="L214" i="10"/>
  <c r="K214" i="10"/>
  <c r="J214" i="10"/>
  <c r="I214" i="10"/>
  <c r="H214" i="10"/>
  <c r="G214" i="10"/>
  <c r="G217" i="10" s="1"/>
  <c r="F214" i="10"/>
  <c r="E214" i="10"/>
  <c r="E217" i="10" s="1"/>
  <c r="D214" i="10"/>
  <c r="W215" i="10" s="1"/>
  <c r="T207" i="10"/>
  <c r="S207" i="10"/>
  <c r="S210" i="10" s="1"/>
  <c r="R207" i="10"/>
  <c r="Q207" i="10"/>
  <c r="P207" i="10"/>
  <c r="O207" i="10"/>
  <c r="N207" i="10"/>
  <c r="M207" i="10"/>
  <c r="L207" i="10"/>
  <c r="K207" i="10"/>
  <c r="J207" i="10"/>
  <c r="J210" i="10" s="1"/>
  <c r="I207" i="10"/>
  <c r="H207" i="10"/>
  <c r="G207" i="10"/>
  <c r="F207" i="10"/>
  <c r="E207" i="10"/>
  <c r="D207" i="10"/>
  <c r="T186" i="10"/>
  <c r="S186" i="10"/>
  <c r="S189" i="10" s="1"/>
  <c r="R186" i="10"/>
  <c r="Q186" i="10"/>
  <c r="P186" i="10"/>
  <c r="O186" i="10"/>
  <c r="O189" i="10" s="1"/>
  <c r="N186" i="10"/>
  <c r="M186" i="10"/>
  <c r="L186" i="10"/>
  <c r="L189" i="10" s="1"/>
  <c r="K186" i="10"/>
  <c r="J186" i="10"/>
  <c r="I186" i="10"/>
  <c r="I189" i="10" s="1"/>
  <c r="H186" i="10"/>
  <c r="G186" i="10"/>
  <c r="G189" i="10" s="1"/>
  <c r="F186" i="10"/>
  <c r="E186" i="10"/>
  <c r="D186" i="10"/>
  <c r="T179" i="10"/>
  <c r="S179" i="10"/>
  <c r="R179" i="10"/>
  <c r="Q179" i="10"/>
  <c r="P179" i="10"/>
  <c r="O179" i="10"/>
  <c r="O182" i="10" s="1"/>
  <c r="N179" i="10"/>
  <c r="M179" i="10"/>
  <c r="L179" i="10"/>
  <c r="L182" i="10" s="1"/>
  <c r="K179" i="10"/>
  <c r="J179" i="10"/>
  <c r="J182" i="10" s="1"/>
  <c r="I179" i="10"/>
  <c r="I182" i="10" s="1"/>
  <c r="H179" i="10"/>
  <c r="G179" i="10"/>
  <c r="G182" i="10" s="1"/>
  <c r="F179" i="10"/>
  <c r="E179" i="10"/>
  <c r="D179" i="10"/>
  <c r="W180" i="10" s="1"/>
  <c r="T165" i="10"/>
  <c r="S165" i="10"/>
  <c r="S168" i="10" s="1"/>
  <c r="R165" i="10"/>
  <c r="Q165" i="10"/>
  <c r="P165" i="10"/>
  <c r="O165" i="10"/>
  <c r="N165" i="10"/>
  <c r="M165" i="10"/>
  <c r="L165" i="10"/>
  <c r="K165" i="10"/>
  <c r="K168" i="10" s="1"/>
  <c r="J165" i="10"/>
  <c r="I165" i="10"/>
  <c r="I168" i="10" s="1"/>
  <c r="H165" i="10"/>
  <c r="G165" i="10"/>
  <c r="G168" i="10" s="1"/>
  <c r="F165" i="10"/>
  <c r="F168" i="10" s="1"/>
  <c r="E165" i="10"/>
  <c r="E168" i="10" s="1"/>
  <c r="D165" i="10"/>
  <c r="W166" i="10" s="1"/>
  <c r="T158" i="10"/>
  <c r="S158" i="10"/>
  <c r="R158" i="10"/>
  <c r="Q158" i="10"/>
  <c r="P158" i="10"/>
  <c r="O158" i="10"/>
  <c r="O161" i="10" s="1"/>
  <c r="N158" i="10"/>
  <c r="M158" i="10"/>
  <c r="L158" i="10"/>
  <c r="L161" i="10" s="1"/>
  <c r="K158" i="10"/>
  <c r="J158" i="10"/>
  <c r="J161" i="10" s="1"/>
  <c r="I158" i="10"/>
  <c r="H158" i="10"/>
  <c r="G158" i="10"/>
  <c r="G161" i="10" s="1"/>
  <c r="F158" i="10"/>
  <c r="E158" i="10"/>
  <c r="D158" i="10"/>
  <c r="T151" i="10"/>
  <c r="T154" i="10" s="1"/>
  <c r="S151" i="10"/>
  <c r="S154" i="10" s="1"/>
  <c r="R151" i="10"/>
  <c r="Q151" i="10"/>
  <c r="P151" i="10"/>
  <c r="O151" i="10"/>
  <c r="N151" i="10"/>
  <c r="N154" i="10" s="1"/>
  <c r="M151" i="10"/>
  <c r="M154" i="10" s="1"/>
  <c r="L151" i="10"/>
  <c r="K151" i="10"/>
  <c r="K154" i="10" s="1"/>
  <c r="J151" i="10"/>
  <c r="J154" i="10" s="1"/>
  <c r="I151" i="10"/>
  <c r="H151" i="10"/>
  <c r="H154" i="10" s="1"/>
  <c r="G151" i="10"/>
  <c r="G154" i="10" s="1"/>
  <c r="F151" i="10"/>
  <c r="E151" i="10"/>
  <c r="E154" i="10" s="1"/>
  <c r="D151" i="10"/>
  <c r="T144" i="10"/>
  <c r="S144" i="10"/>
  <c r="R144" i="10"/>
  <c r="Q144" i="10"/>
  <c r="Q147" i="10" s="1"/>
  <c r="P144" i="10"/>
  <c r="P147" i="10" s="1"/>
  <c r="O144" i="10"/>
  <c r="N144" i="10"/>
  <c r="N147" i="10" s="1"/>
  <c r="M144" i="10"/>
  <c r="L144" i="10"/>
  <c r="K144" i="10"/>
  <c r="K147" i="10" s="1"/>
  <c r="J144" i="10"/>
  <c r="I144" i="10"/>
  <c r="H144" i="10"/>
  <c r="H147" i="10" s="1"/>
  <c r="G144" i="10"/>
  <c r="F144" i="10"/>
  <c r="E144" i="10"/>
  <c r="E147" i="10" s="1"/>
  <c r="D144" i="10"/>
  <c r="T96" i="10"/>
  <c r="T99" i="10" s="1"/>
  <c r="S96" i="10"/>
  <c r="R96" i="10"/>
  <c r="Q96" i="10"/>
  <c r="Q99" i="10" s="1"/>
  <c r="P96" i="10"/>
  <c r="O96" i="10"/>
  <c r="N96" i="10"/>
  <c r="M96" i="10"/>
  <c r="L96" i="10"/>
  <c r="K96" i="10"/>
  <c r="J96" i="10"/>
  <c r="I96" i="10"/>
  <c r="I99" i="10" s="1"/>
  <c r="H96" i="10"/>
  <c r="G96" i="10"/>
  <c r="F96" i="10"/>
  <c r="E96" i="10"/>
  <c r="D96" i="10"/>
  <c r="T69" i="10"/>
  <c r="S69" i="10"/>
  <c r="S72" i="10" s="1"/>
  <c r="R69" i="10"/>
  <c r="Q69" i="10"/>
  <c r="Q72" i="10" s="1"/>
  <c r="P69" i="10"/>
  <c r="O69" i="10"/>
  <c r="N69" i="10"/>
  <c r="M69" i="10"/>
  <c r="L69" i="10"/>
  <c r="L72" i="10" s="1"/>
  <c r="K69" i="10"/>
  <c r="K72" i="10" s="1"/>
  <c r="J69" i="10"/>
  <c r="J72" i="10" s="1"/>
  <c r="I69" i="10"/>
  <c r="H69" i="10"/>
  <c r="H72" i="10" s="1"/>
  <c r="G69" i="10"/>
  <c r="F69" i="10"/>
  <c r="F72" i="10" s="1"/>
  <c r="E69" i="10"/>
  <c r="E72" i="10" s="1"/>
  <c r="D69" i="10"/>
  <c r="T62" i="10"/>
  <c r="S62" i="10"/>
  <c r="R62" i="10"/>
  <c r="Q62" i="10"/>
  <c r="Q65" i="10" s="1"/>
  <c r="P62" i="10"/>
  <c r="O62" i="10"/>
  <c r="N62" i="10"/>
  <c r="N65" i="10" s="1"/>
  <c r="M62" i="10"/>
  <c r="L62" i="10"/>
  <c r="L65" i="10" s="1"/>
  <c r="K62" i="10"/>
  <c r="K65" i="10" s="1"/>
  <c r="J62" i="10"/>
  <c r="J65" i="10" s="1"/>
  <c r="I62" i="10"/>
  <c r="I65" i="10" s="1"/>
  <c r="H62" i="10"/>
  <c r="H65" i="10" s="1"/>
  <c r="G62" i="10"/>
  <c r="F62" i="10"/>
  <c r="F65" i="10" s="1"/>
  <c r="E62" i="10"/>
  <c r="D62" i="10"/>
  <c r="W63" i="10" s="1"/>
  <c r="T55" i="10"/>
  <c r="S55" i="10"/>
  <c r="S58" i="10" s="1"/>
  <c r="R55" i="10"/>
  <c r="Q55" i="10"/>
  <c r="P55" i="10"/>
  <c r="O55" i="10"/>
  <c r="N55" i="10"/>
  <c r="N58" i="10" s="1"/>
  <c r="M55" i="10"/>
  <c r="M58" i="10" s="1"/>
  <c r="L55" i="10"/>
  <c r="K55" i="10"/>
  <c r="J55" i="10"/>
  <c r="J58" i="10" s="1"/>
  <c r="I55" i="10"/>
  <c r="I58" i="10" s="1"/>
  <c r="H55" i="10"/>
  <c r="G55" i="10"/>
  <c r="G58" i="10" s="1"/>
  <c r="F55" i="10"/>
  <c r="E55" i="10"/>
  <c r="D55" i="10"/>
  <c r="T44" i="10"/>
  <c r="T47" i="10" s="1"/>
  <c r="S44" i="10"/>
  <c r="R44" i="10"/>
  <c r="Q44" i="10"/>
  <c r="Q47" i="10" s="1"/>
  <c r="P44" i="10"/>
  <c r="O44" i="10"/>
  <c r="O47" i="10" s="1"/>
  <c r="N44" i="10"/>
  <c r="M44" i="10"/>
  <c r="M47" i="10" s="1"/>
  <c r="L44" i="10"/>
  <c r="L47" i="10" s="1"/>
  <c r="K44" i="10"/>
  <c r="J44" i="10"/>
  <c r="I44" i="10"/>
  <c r="I47" i="10" s="1"/>
  <c r="H44" i="10"/>
  <c r="H47" i="10" s="1"/>
  <c r="G44" i="10"/>
  <c r="F44" i="10"/>
  <c r="E44" i="10"/>
  <c r="E47" i="10" s="1"/>
  <c r="D44" i="10"/>
  <c r="T37" i="10"/>
  <c r="S37" i="10"/>
  <c r="R37" i="10"/>
  <c r="Q37" i="10"/>
  <c r="Q40" i="10" s="1"/>
  <c r="P37" i="10"/>
  <c r="P40" i="10" s="1"/>
  <c r="O37" i="10"/>
  <c r="N37" i="10"/>
  <c r="M37" i="10"/>
  <c r="M40" i="10" s="1"/>
  <c r="L37" i="10"/>
  <c r="L40" i="10" s="1"/>
  <c r="K37" i="10"/>
  <c r="J37" i="10"/>
  <c r="I37" i="10"/>
  <c r="I40" i="10" s="1"/>
  <c r="H37" i="10"/>
  <c r="G37" i="10"/>
  <c r="F37" i="10"/>
  <c r="F40" i="10" s="1"/>
  <c r="E37" i="10"/>
  <c r="E40" i="10" s="1"/>
  <c r="D37" i="10"/>
  <c r="T29" i="10"/>
  <c r="T32" i="10" s="1"/>
  <c r="S29" i="10"/>
  <c r="R29" i="10"/>
  <c r="R32" i="10" s="1"/>
  <c r="Q29" i="10"/>
  <c r="P29" i="10"/>
  <c r="O29" i="10"/>
  <c r="N29" i="10"/>
  <c r="N32" i="10" s="1"/>
  <c r="M29" i="10"/>
  <c r="L29" i="10"/>
  <c r="K29" i="10"/>
  <c r="J29" i="10"/>
  <c r="I29" i="10"/>
  <c r="I32" i="10" s="1"/>
  <c r="H29" i="10"/>
  <c r="H32" i="10" s="1"/>
  <c r="G29" i="10"/>
  <c r="F29" i="10"/>
  <c r="F32" i="10" s="1"/>
  <c r="E29" i="10"/>
  <c r="D29" i="10"/>
  <c r="W30" i="10" s="1"/>
  <c r="T12" i="10"/>
  <c r="S12" i="10"/>
  <c r="R12" i="10"/>
  <c r="Q12" i="10"/>
  <c r="P12" i="10"/>
  <c r="O12" i="10"/>
  <c r="N12" i="10"/>
  <c r="M12" i="10"/>
  <c r="L12" i="10"/>
  <c r="K12" i="10"/>
  <c r="J12" i="10"/>
  <c r="I12" i="10"/>
  <c r="H12" i="10"/>
  <c r="G12" i="10"/>
  <c r="F12" i="10"/>
  <c r="E12" i="10"/>
  <c r="T11" i="10"/>
  <c r="S11" i="10"/>
  <c r="R11" i="10"/>
  <c r="Q11" i="10"/>
  <c r="P11" i="10"/>
  <c r="O11" i="10"/>
  <c r="N11" i="10"/>
  <c r="M11" i="10"/>
  <c r="L11" i="10"/>
  <c r="K11" i="10"/>
  <c r="J11" i="10"/>
  <c r="I11" i="10"/>
  <c r="H11" i="10"/>
  <c r="G11" i="10"/>
  <c r="F11" i="10"/>
  <c r="E11" i="10"/>
  <c r="S361" i="10" l="1"/>
  <c r="N362" i="10"/>
  <c r="P362" i="10"/>
  <c r="E363" i="10"/>
  <c r="K361" i="10"/>
  <c r="L363" i="10"/>
  <c r="L11" i="12"/>
  <c r="T11" i="12"/>
  <c r="D11" i="12"/>
  <c r="W271" i="10"/>
  <c r="G11" i="12"/>
  <c r="H361" i="10"/>
  <c r="H11" i="12"/>
  <c r="P11" i="12"/>
  <c r="I361" i="10"/>
  <c r="Q361" i="10"/>
  <c r="V208" i="10"/>
  <c r="W208" i="10"/>
  <c r="V187" i="10"/>
  <c r="W187" i="10"/>
  <c r="V159" i="10"/>
  <c r="W159" i="10"/>
  <c r="E11" i="12"/>
  <c r="D14" i="12"/>
  <c r="V400" i="10"/>
  <c r="T402" i="10"/>
  <c r="M11" i="12"/>
  <c r="F273" i="10"/>
  <c r="F11" i="12"/>
  <c r="N11" i="12"/>
  <c r="T361" i="10"/>
  <c r="H363" i="10"/>
  <c r="O273" i="10"/>
  <c r="O11" i="12"/>
  <c r="I362" i="10"/>
  <c r="I363" i="10"/>
  <c r="U11" i="12"/>
  <c r="U14" i="12"/>
  <c r="V401" i="10"/>
  <c r="U12" i="12"/>
  <c r="V362" i="10"/>
  <c r="Q11" i="12"/>
  <c r="I273" i="10"/>
  <c r="I11" i="12"/>
  <c r="V152" i="10"/>
  <c r="W152" i="10"/>
  <c r="J11" i="12"/>
  <c r="R11" i="12"/>
  <c r="N361" i="10"/>
  <c r="Q362" i="10"/>
  <c r="K11" i="12"/>
  <c r="S11" i="12"/>
  <c r="P361" i="10"/>
  <c r="V145" i="10"/>
  <c r="W145" i="10"/>
  <c r="T147" i="10"/>
  <c r="D53" i="12"/>
  <c r="J83" i="10"/>
  <c r="J7" i="12" s="1"/>
  <c r="V97" i="10"/>
  <c r="W97" i="10"/>
  <c r="V70" i="10"/>
  <c r="W70" i="10"/>
  <c r="T58" i="10"/>
  <c r="V56" i="10"/>
  <c r="W56" i="10"/>
  <c r="V45" i="10"/>
  <c r="W45" i="10"/>
  <c r="V38" i="10"/>
  <c r="W38" i="10"/>
  <c r="N12" i="12"/>
  <c r="D386" i="10"/>
  <c r="V384" i="10"/>
  <c r="U13" i="12"/>
  <c r="V385" i="10"/>
  <c r="H362" i="10"/>
  <c r="D12" i="12"/>
  <c r="V361" i="10"/>
  <c r="J361" i="10"/>
  <c r="G362" i="10"/>
  <c r="R362" i="10"/>
  <c r="J363" i="10"/>
  <c r="S362" i="10"/>
  <c r="J362" i="10"/>
  <c r="O361" i="10"/>
  <c r="K362" i="10"/>
  <c r="O363" i="10"/>
  <c r="G361" i="10"/>
  <c r="O362" i="10"/>
  <c r="G363" i="10"/>
  <c r="R363" i="10"/>
  <c r="U326" i="10"/>
  <c r="V325" i="10"/>
  <c r="D326" i="10"/>
  <c r="V324" i="10"/>
  <c r="M363" i="10"/>
  <c r="U401" i="10"/>
  <c r="D310" i="10"/>
  <c r="V308" i="10"/>
  <c r="U298" i="10"/>
  <c r="V297" i="10"/>
  <c r="D298" i="10"/>
  <c r="V296" i="10"/>
  <c r="U285" i="10"/>
  <c r="V284" i="10"/>
  <c r="D285" i="10"/>
  <c r="V283" i="10"/>
  <c r="V271" i="10"/>
  <c r="U273" i="10"/>
  <c r="V272" i="10"/>
  <c r="D259" i="10"/>
  <c r="V257" i="10"/>
  <c r="U259" i="10"/>
  <c r="V258" i="10"/>
  <c r="D239" i="10"/>
  <c r="V237" i="10"/>
  <c r="D232" i="10"/>
  <c r="V230" i="10"/>
  <c r="U232" i="10"/>
  <c r="V231" i="10"/>
  <c r="D224" i="10"/>
  <c r="V222" i="10"/>
  <c r="U224" i="10"/>
  <c r="V223" i="10"/>
  <c r="D217" i="10"/>
  <c r="V215" i="10"/>
  <c r="U217" i="10"/>
  <c r="V216" i="10"/>
  <c r="U210" i="10"/>
  <c r="V209" i="10"/>
  <c r="U189" i="10"/>
  <c r="V188" i="10"/>
  <c r="V181" i="10"/>
  <c r="D182" i="10"/>
  <c r="V180" i="10"/>
  <c r="D168" i="10"/>
  <c r="V166" i="10"/>
  <c r="U161" i="10"/>
  <c r="V160" i="10"/>
  <c r="U154" i="10"/>
  <c r="V153" i="10"/>
  <c r="U147" i="10"/>
  <c r="V146" i="10"/>
  <c r="D126" i="10"/>
  <c r="V124" i="10"/>
  <c r="U99" i="10"/>
  <c r="V98" i="10"/>
  <c r="D65" i="10"/>
  <c r="V63" i="10"/>
  <c r="U65" i="10"/>
  <c r="V64" i="10"/>
  <c r="V57" i="10"/>
  <c r="U361" i="10"/>
  <c r="U402" i="10"/>
  <c r="F361" i="10"/>
  <c r="D8" i="12"/>
  <c r="L12" i="12"/>
  <c r="M362" i="10"/>
  <c r="U363" i="10"/>
  <c r="J8" i="12"/>
  <c r="T14" i="12"/>
  <c r="E362" i="10"/>
  <c r="T362" i="10"/>
  <c r="Q12" i="12"/>
  <c r="S14" i="12"/>
  <c r="M361" i="10"/>
  <c r="F362" i="10"/>
  <c r="R361" i="10"/>
  <c r="P8" i="12"/>
  <c r="P12" i="12"/>
  <c r="S182" i="10"/>
  <c r="U362" i="10"/>
  <c r="D83" i="10"/>
  <c r="W84" i="10" s="1"/>
  <c r="G12" i="12"/>
  <c r="I14" i="12"/>
  <c r="E361" i="10"/>
  <c r="U400" i="10"/>
  <c r="F8" i="12"/>
  <c r="F12" i="12"/>
  <c r="U8" i="12"/>
  <c r="M12" i="12"/>
  <c r="O14" i="12"/>
  <c r="U40" i="10"/>
  <c r="V39" i="10"/>
  <c r="U32" i="10"/>
  <c r="V31" i="10"/>
  <c r="U30" i="10"/>
  <c r="V30" i="10"/>
  <c r="U386" i="10"/>
  <c r="I386" i="10"/>
  <c r="U385" i="10"/>
  <c r="T386" i="10"/>
  <c r="T13" i="12"/>
  <c r="O386" i="10"/>
  <c r="D13" i="12"/>
  <c r="U384" i="10"/>
  <c r="U325" i="10"/>
  <c r="U324" i="10"/>
  <c r="P83" i="10"/>
  <c r="P7" i="12" s="1"/>
  <c r="U271" i="10"/>
  <c r="U283" i="10"/>
  <c r="U188" i="10"/>
  <c r="U272" i="10"/>
  <c r="U308" i="10"/>
  <c r="U310" i="10"/>
  <c r="U284" i="10"/>
  <c r="U309" i="10"/>
  <c r="U296" i="10"/>
  <c r="U297" i="10"/>
  <c r="E83" i="10"/>
  <c r="K83" i="10"/>
  <c r="U187" i="10"/>
  <c r="U231" i="10"/>
  <c r="U223" i="10"/>
  <c r="F83" i="10"/>
  <c r="F7" i="12" s="1"/>
  <c r="L83" i="10"/>
  <c r="R83" i="10"/>
  <c r="R7" i="12" s="1"/>
  <c r="U238" i="10"/>
  <c r="U152" i="10"/>
  <c r="U239" i="10"/>
  <c r="U216" i="10"/>
  <c r="U230" i="10"/>
  <c r="U237" i="10"/>
  <c r="U257" i="10"/>
  <c r="U222" i="10"/>
  <c r="U258" i="10"/>
  <c r="U208" i="10"/>
  <c r="O83" i="10"/>
  <c r="U181" i="10"/>
  <c r="U209" i="10"/>
  <c r="U182" i="10"/>
  <c r="U201" i="10"/>
  <c r="V203" i="10" s="1"/>
  <c r="I125" i="10"/>
  <c r="N125" i="10"/>
  <c r="U215" i="10"/>
  <c r="U166" i="10"/>
  <c r="G83" i="10"/>
  <c r="G7" i="12" s="1"/>
  <c r="M83" i="10"/>
  <c r="M7" i="12" s="1"/>
  <c r="S83" i="10"/>
  <c r="S7" i="12" s="1"/>
  <c r="L325" i="10"/>
  <c r="R325" i="10"/>
  <c r="U146" i="10"/>
  <c r="U167" i="10"/>
  <c r="U168" i="10"/>
  <c r="U124" i="10"/>
  <c r="U180" i="10"/>
  <c r="U125" i="10"/>
  <c r="Q83" i="10"/>
  <c r="U159" i="10"/>
  <c r="U126" i="10"/>
  <c r="U160" i="10"/>
  <c r="J86" i="10"/>
  <c r="U97" i="10"/>
  <c r="U83" i="10"/>
  <c r="V85" i="10" s="1"/>
  <c r="I83" i="10"/>
  <c r="I7" i="12" s="1"/>
  <c r="U153" i="10"/>
  <c r="U98" i="10"/>
  <c r="T83" i="10"/>
  <c r="T7" i="12" s="1"/>
  <c r="N83" i="10"/>
  <c r="H83" i="10"/>
  <c r="U145" i="10"/>
  <c r="U138" i="10"/>
  <c r="V140" i="10" s="1"/>
  <c r="T180" i="10"/>
  <c r="H125" i="10"/>
  <c r="E124" i="10"/>
  <c r="K124" i="10"/>
  <c r="Q124" i="10"/>
  <c r="O125" i="10"/>
  <c r="F125" i="10"/>
  <c r="G125" i="10"/>
  <c r="M125" i="10"/>
  <c r="S125" i="10"/>
  <c r="T125" i="10"/>
  <c r="R125" i="10"/>
  <c r="I126" i="10"/>
  <c r="L125" i="10"/>
  <c r="R124" i="10"/>
  <c r="J124" i="10"/>
  <c r="P124" i="10"/>
  <c r="L124" i="10"/>
  <c r="P126" i="10"/>
  <c r="H124" i="10"/>
  <c r="N124" i="10"/>
  <c r="T124" i="10"/>
  <c r="J125" i="10"/>
  <c r="P125" i="10"/>
  <c r="E126" i="10"/>
  <c r="K126" i="10"/>
  <c r="Q126" i="10"/>
  <c r="G124" i="10"/>
  <c r="M124" i="10"/>
  <c r="S124" i="10"/>
  <c r="J126" i="10"/>
  <c r="I124" i="10"/>
  <c r="O124" i="10"/>
  <c r="E125" i="10"/>
  <c r="K125" i="10"/>
  <c r="Q125" i="10"/>
  <c r="F126" i="10"/>
  <c r="L126" i="10"/>
  <c r="R126" i="10"/>
  <c r="F124" i="10"/>
  <c r="G126" i="10"/>
  <c r="M126" i="10"/>
  <c r="S126" i="10"/>
  <c r="H159" i="10"/>
  <c r="T159" i="10"/>
  <c r="N222" i="10"/>
  <c r="O30" i="10"/>
  <c r="U38" i="10"/>
  <c r="O153" i="10"/>
  <c r="N160" i="10"/>
  <c r="Q188" i="10"/>
  <c r="I223" i="10"/>
  <c r="U39" i="10"/>
  <c r="S145" i="10"/>
  <c r="I159" i="10"/>
  <c r="G222" i="10"/>
  <c r="S222" i="10"/>
  <c r="K160" i="10"/>
  <c r="H208" i="10"/>
  <c r="Q238" i="10"/>
  <c r="F145" i="10"/>
  <c r="K238" i="10"/>
  <c r="F46" i="10"/>
  <c r="P98" i="10"/>
  <c r="O208" i="10"/>
  <c r="P385" i="10"/>
  <c r="T400" i="10"/>
  <c r="J166" i="10"/>
  <c r="P167" i="10"/>
  <c r="P180" i="10"/>
  <c r="S187" i="10"/>
  <c r="J188" i="10"/>
  <c r="T208" i="10"/>
  <c r="P208" i="10"/>
  <c r="L201" i="10"/>
  <c r="R201" i="10"/>
  <c r="E284" i="10"/>
  <c r="E384" i="10"/>
  <c r="K384" i="10"/>
  <c r="Q384" i="10"/>
  <c r="P401" i="10"/>
  <c r="J346" i="10"/>
  <c r="P346" i="10"/>
  <c r="F56" i="10"/>
  <c r="H188" i="10"/>
  <c r="I215" i="10"/>
  <c r="E258" i="10"/>
  <c r="K258" i="10"/>
  <c r="Q258" i="10"/>
  <c r="F283" i="10"/>
  <c r="L283" i="10"/>
  <c r="R283" i="10"/>
  <c r="Q309" i="10"/>
  <c r="G45" i="10"/>
  <c r="N99" i="10"/>
  <c r="M159" i="10"/>
  <c r="S159" i="10"/>
  <c r="J160" i="10"/>
  <c r="S166" i="10"/>
  <c r="K181" i="10"/>
  <c r="E201" i="10"/>
  <c r="K201" i="10"/>
  <c r="K9" i="12" s="1"/>
  <c r="Q209" i="10"/>
  <c r="I216" i="10"/>
  <c r="N230" i="10"/>
  <c r="E297" i="10"/>
  <c r="K297" i="10"/>
  <c r="Q297" i="10"/>
  <c r="E309" i="10"/>
  <c r="K309" i="10"/>
  <c r="S324" i="10"/>
  <c r="L326" i="10"/>
  <c r="E400" i="10"/>
  <c r="K400" i="10"/>
  <c r="Q400" i="10"/>
  <c r="U56" i="10"/>
  <c r="K146" i="10"/>
  <c r="L166" i="10"/>
  <c r="R180" i="10"/>
  <c r="J181" i="10"/>
  <c r="S208" i="10"/>
  <c r="S224" i="10"/>
  <c r="I230" i="10"/>
  <c r="H230" i="10"/>
  <c r="I272" i="10"/>
  <c r="H283" i="10"/>
  <c r="N283" i="10"/>
  <c r="T283" i="10"/>
  <c r="T385" i="10"/>
  <c r="P210" i="10"/>
  <c r="S180" i="10"/>
  <c r="M208" i="10"/>
  <c r="P209" i="10"/>
  <c r="I217" i="10"/>
  <c r="T201" i="10"/>
  <c r="T9" i="12" s="1"/>
  <c r="P230" i="10"/>
  <c r="J230" i="10"/>
  <c r="L285" i="10"/>
  <c r="P310" i="10"/>
  <c r="I325" i="10"/>
  <c r="M166" i="10"/>
  <c r="J208" i="10"/>
  <c r="R70" i="10"/>
  <c r="L146" i="10"/>
  <c r="T152" i="10"/>
  <c r="P160" i="10"/>
  <c r="O159" i="10"/>
  <c r="I161" i="10"/>
  <c r="L168" i="10"/>
  <c r="H181" i="10"/>
  <c r="N181" i="10"/>
  <c r="D201" i="10"/>
  <c r="W202" i="10" s="1"/>
  <c r="D210" i="10"/>
  <c r="L217" i="10"/>
  <c r="P223" i="10"/>
  <c r="T230" i="10"/>
  <c r="I284" i="10"/>
  <c r="H308" i="10"/>
  <c r="N308" i="10"/>
  <c r="T308" i="10"/>
  <c r="O325" i="10"/>
  <c r="K346" i="10"/>
  <c r="Q346" i="10"/>
  <c r="L384" i="10"/>
  <c r="R384" i="10"/>
  <c r="K386" i="10"/>
  <c r="R64" i="10"/>
  <c r="Q153" i="10"/>
  <c r="P159" i="10"/>
  <c r="P161" i="10"/>
  <c r="P168" i="10"/>
  <c r="O181" i="10"/>
  <c r="H180" i="10"/>
  <c r="M187" i="10"/>
  <c r="I208" i="10"/>
  <c r="I210" i="10"/>
  <c r="O216" i="10"/>
  <c r="R223" i="10"/>
  <c r="M237" i="10"/>
  <c r="K284" i="10"/>
  <c r="Q284" i="10"/>
  <c r="O284" i="10"/>
  <c r="T285" i="10"/>
  <c r="E325" i="10"/>
  <c r="K325" i="10"/>
  <c r="Q325" i="10"/>
  <c r="G384" i="10"/>
  <c r="M384" i="10"/>
  <c r="S384" i="10"/>
  <c r="E230" i="10"/>
  <c r="E232" i="10"/>
  <c r="E231" i="10"/>
  <c r="I259" i="10"/>
  <c r="I258" i="10"/>
  <c r="I257" i="10"/>
  <c r="U57" i="10"/>
  <c r="H45" i="10"/>
  <c r="O56" i="10"/>
  <c r="N70" i="10"/>
  <c r="E145" i="10"/>
  <c r="L152" i="10"/>
  <c r="H160" i="10"/>
  <c r="G166" i="10"/>
  <c r="P166" i="10"/>
  <c r="I187" i="10"/>
  <c r="D189" i="10"/>
  <c r="G208" i="10"/>
  <c r="G210" i="10"/>
  <c r="J209" i="10"/>
  <c r="S215" i="10"/>
  <c r="I222" i="10"/>
  <c r="J231" i="10"/>
  <c r="F271" i="10"/>
  <c r="L271" i="10"/>
  <c r="R271" i="10"/>
  <c r="R273" i="10"/>
  <c r="L273" i="10"/>
  <c r="U31" i="10"/>
  <c r="D154" i="10"/>
  <c r="R159" i="10"/>
  <c r="R161" i="10"/>
  <c r="M71" i="10"/>
  <c r="I201" i="10"/>
  <c r="I9" i="12" s="1"/>
  <c r="J217" i="10"/>
  <c r="J216" i="10"/>
  <c r="J215" i="10"/>
  <c r="J201" i="10"/>
  <c r="J9" i="12" s="1"/>
  <c r="P215" i="10"/>
  <c r="O215" i="10"/>
  <c r="K230" i="10"/>
  <c r="K232" i="10"/>
  <c r="K231" i="10"/>
  <c r="O259" i="10"/>
  <c r="O257" i="10"/>
  <c r="O258" i="10"/>
  <c r="J30" i="10"/>
  <c r="P31" i="10"/>
  <c r="L39" i="10"/>
  <c r="T63" i="10"/>
  <c r="U63" i="10"/>
  <c r="R138" i="10"/>
  <c r="S152" i="10"/>
  <c r="J189" i="10"/>
  <c r="J187" i="10"/>
  <c r="P187" i="10"/>
  <c r="P188" i="10"/>
  <c r="L187" i="10"/>
  <c r="O201" i="10"/>
  <c r="O9" i="12" s="1"/>
  <c r="J224" i="10"/>
  <c r="J223" i="10"/>
  <c r="J222" i="10"/>
  <c r="G271" i="10"/>
  <c r="H386" i="10"/>
  <c r="H385" i="10"/>
  <c r="N386" i="10"/>
  <c r="N385" i="10"/>
  <c r="N384" i="10"/>
  <c r="T401" i="10"/>
  <c r="E99" i="10"/>
  <c r="G138" i="10"/>
  <c r="G146" i="10"/>
  <c r="N152" i="10"/>
  <c r="N153" i="10"/>
  <c r="G159" i="10"/>
  <c r="D161" i="10"/>
  <c r="S161" i="10"/>
  <c r="O166" i="10"/>
  <c r="O168" i="10"/>
  <c r="F166" i="10"/>
  <c r="H167" i="10"/>
  <c r="G180" i="10"/>
  <c r="I180" i="10"/>
  <c r="P181" i="10"/>
  <c r="P182" i="10"/>
  <c r="M180" i="10"/>
  <c r="O187" i="10"/>
  <c r="Q201" i="10"/>
  <c r="O210" i="10"/>
  <c r="O209" i="10"/>
  <c r="P216" i="10"/>
  <c r="P222" i="10"/>
  <c r="I232" i="10"/>
  <c r="I298" i="10"/>
  <c r="I297" i="10"/>
  <c r="O298" i="10"/>
  <c r="O296" i="10"/>
  <c r="O297" i="10"/>
  <c r="I296" i="10"/>
  <c r="U72" i="10"/>
  <c r="U71" i="10"/>
  <c r="U70" i="10"/>
  <c r="D138" i="10"/>
  <c r="G152" i="10"/>
  <c r="F161" i="10"/>
  <c r="F159" i="10"/>
  <c r="F182" i="10"/>
  <c r="F180" i="10"/>
  <c r="I237" i="10"/>
  <c r="M271" i="10"/>
  <c r="D273" i="10"/>
  <c r="J272" i="10"/>
  <c r="J273" i="10"/>
  <c r="P272" i="10"/>
  <c r="P273" i="10"/>
  <c r="O271" i="10"/>
  <c r="I310" i="10"/>
  <c r="I309" i="10"/>
  <c r="O310" i="10"/>
  <c r="O309" i="10"/>
  <c r="O308" i="10"/>
  <c r="I308" i="10"/>
  <c r="H401" i="10"/>
  <c r="G402" i="10"/>
  <c r="M402" i="10"/>
  <c r="N401" i="10"/>
  <c r="O32" i="10"/>
  <c r="O39" i="10"/>
  <c r="O46" i="10"/>
  <c r="H57" i="10"/>
  <c r="T65" i="10"/>
  <c r="U64" i="10"/>
  <c r="D147" i="10"/>
  <c r="K153" i="10"/>
  <c r="K152" i="10"/>
  <c r="H152" i="10"/>
  <c r="R182" i="10"/>
  <c r="Q230" i="10"/>
  <c r="Q232" i="10"/>
  <c r="Q231" i="10"/>
  <c r="G30" i="10"/>
  <c r="M31" i="10"/>
  <c r="G39" i="10"/>
  <c r="S39" i="10"/>
  <c r="E98" i="10"/>
  <c r="E152" i="10"/>
  <c r="R160" i="10"/>
  <c r="J168" i="10"/>
  <c r="J167" i="10"/>
  <c r="I166" i="10"/>
  <c r="F189" i="10"/>
  <c r="F187" i="10"/>
  <c r="F188" i="10"/>
  <c r="R187" i="10"/>
  <c r="R188" i="10"/>
  <c r="P189" i="10"/>
  <c r="T215" i="10"/>
  <c r="L222" i="10"/>
  <c r="R222" i="10"/>
  <c r="O232" i="10"/>
  <c r="O230" i="10"/>
  <c r="I271" i="10"/>
  <c r="U47" i="10"/>
  <c r="U46" i="10"/>
  <c r="U45" i="10"/>
  <c r="E63" i="10"/>
  <c r="I70" i="10"/>
  <c r="O70" i="10"/>
  <c r="O146" i="10"/>
  <c r="T153" i="10"/>
  <c r="O160" i="10"/>
  <c r="R166" i="10"/>
  <c r="O180" i="10"/>
  <c r="K187" i="10"/>
  <c r="O222" i="10"/>
  <c r="Q223" i="10"/>
  <c r="F257" i="10"/>
  <c r="L257" i="10"/>
  <c r="R257" i="10"/>
  <c r="L259" i="10"/>
  <c r="N285" i="10"/>
  <c r="F296" i="10"/>
  <c r="L296" i="10"/>
  <c r="R296" i="10"/>
  <c r="J309" i="10"/>
  <c r="P309" i="10"/>
  <c r="H324" i="10"/>
  <c r="N324" i="10"/>
  <c r="T324" i="10"/>
  <c r="N326" i="10"/>
  <c r="I346" i="10"/>
  <c r="J347" i="10"/>
  <c r="I385" i="10"/>
  <c r="O385" i="10"/>
  <c r="E386" i="10"/>
  <c r="Q386" i="10"/>
  <c r="I401" i="10"/>
  <c r="O401" i="10"/>
  <c r="E402" i="10"/>
  <c r="Q402" i="10"/>
  <c r="U58" i="10"/>
  <c r="P231" i="10"/>
  <c r="H271" i="10"/>
  <c r="N271" i="10"/>
  <c r="T271" i="10"/>
  <c r="O272" i="10"/>
  <c r="I283" i="10"/>
  <c r="S296" i="10"/>
  <c r="H310" i="10"/>
  <c r="T310" i="10"/>
  <c r="I324" i="10"/>
  <c r="O346" i="10"/>
  <c r="G386" i="10"/>
  <c r="S386" i="10"/>
  <c r="N400" i="10"/>
  <c r="T64" i="10"/>
  <c r="G187" i="10"/>
  <c r="K189" i="10"/>
  <c r="P201" i="10"/>
  <c r="P9" i="12" s="1"/>
  <c r="H209" i="10"/>
  <c r="N201" i="10"/>
  <c r="G215" i="10"/>
  <c r="L238" i="10"/>
  <c r="H257" i="10"/>
  <c r="N257" i="10"/>
  <c r="T257" i="10"/>
  <c r="R259" i="10"/>
  <c r="J284" i="10"/>
  <c r="P284" i="10"/>
  <c r="O283" i="10"/>
  <c r="F285" i="10"/>
  <c r="R285" i="10"/>
  <c r="H296" i="10"/>
  <c r="N296" i="10"/>
  <c r="T296" i="10"/>
  <c r="N298" i="10"/>
  <c r="F308" i="10"/>
  <c r="L308" i="10"/>
  <c r="R308" i="10"/>
  <c r="J310" i="10"/>
  <c r="R324" i="10"/>
  <c r="J325" i="10"/>
  <c r="P325" i="10"/>
  <c r="O324" i="10"/>
  <c r="R326" i="10"/>
  <c r="N347" i="10"/>
  <c r="D347" i="10"/>
  <c r="P347" i="10"/>
  <c r="K402" i="10"/>
  <c r="E222" i="10"/>
  <c r="K222" i="10"/>
  <c r="Q222" i="10"/>
  <c r="J258" i="10"/>
  <c r="P258" i="10"/>
  <c r="K272" i="10"/>
  <c r="J297" i="10"/>
  <c r="P297" i="10"/>
  <c r="N310" i="10"/>
  <c r="F325" i="10"/>
  <c r="M386" i="10"/>
  <c r="J98" i="10"/>
  <c r="H97" i="10"/>
  <c r="O97" i="10"/>
  <c r="K97" i="10"/>
  <c r="R98" i="10"/>
  <c r="H98" i="10"/>
  <c r="M98" i="10"/>
  <c r="N97" i="10"/>
  <c r="D99" i="10"/>
  <c r="O99" i="10"/>
  <c r="O98" i="10"/>
  <c r="E97" i="10"/>
  <c r="S97" i="10"/>
  <c r="H99" i="10"/>
  <c r="J99" i="10"/>
  <c r="T97" i="10"/>
  <c r="K98" i="10"/>
  <c r="Q98" i="10"/>
  <c r="I97" i="10"/>
  <c r="K99" i="10"/>
  <c r="U23" i="10"/>
  <c r="S71" i="10"/>
  <c r="H71" i="10"/>
  <c r="N63" i="10"/>
  <c r="S63" i="10"/>
  <c r="F23" i="10"/>
  <c r="O64" i="10"/>
  <c r="H58" i="10"/>
  <c r="Q56" i="10"/>
  <c r="Q58" i="10"/>
  <c r="N45" i="10"/>
  <c r="N47" i="10"/>
  <c r="O45" i="10"/>
  <c r="J45" i="10"/>
  <c r="K46" i="10"/>
  <c r="F45" i="10"/>
  <c r="F47" i="10"/>
  <c r="O40" i="10"/>
  <c r="P32" i="10"/>
  <c r="O31" i="10"/>
  <c r="I30" i="10"/>
  <c r="R31" i="10"/>
  <c r="T23" i="10"/>
  <c r="N72" i="10"/>
  <c r="E70" i="10"/>
  <c r="T72" i="10"/>
  <c r="L70" i="10"/>
  <c r="P71" i="10"/>
  <c r="L23" i="10"/>
  <c r="G64" i="10"/>
  <c r="Q63" i="10"/>
  <c r="R65" i="10"/>
  <c r="R63" i="10"/>
  <c r="R23" i="10"/>
  <c r="H63" i="10"/>
  <c r="M64" i="10"/>
  <c r="K64" i="10"/>
  <c r="K63" i="10"/>
  <c r="Q64" i="10"/>
  <c r="O57" i="10"/>
  <c r="O58" i="10"/>
  <c r="I56" i="10"/>
  <c r="M57" i="10"/>
  <c r="G57" i="10"/>
  <c r="L57" i="10"/>
  <c r="S57" i="10"/>
  <c r="L58" i="10"/>
  <c r="T45" i="10"/>
  <c r="Q46" i="10"/>
  <c r="E23" i="10"/>
  <c r="E46" i="10"/>
  <c r="E45" i="10"/>
  <c r="Q45" i="10"/>
  <c r="I46" i="10"/>
  <c r="I39" i="10"/>
  <c r="N38" i="10"/>
  <c r="T39" i="10"/>
  <c r="G38" i="10"/>
  <c r="S40" i="10"/>
  <c r="G40" i="10"/>
  <c r="I38" i="10"/>
  <c r="J39" i="10"/>
  <c r="R38" i="10"/>
  <c r="D23" i="10"/>
  <c r="W24" i="10" s="1"/>
  <c r="L38" i="10"/>
  <c r="T30" i="10"/>
  <c r="F30" i="10"/>
  <c r="F31" i="10"/>
  <c r="H30" i="10"/>
  <c r="H23" i="10"/>
  <c r="J32" i="10"/>
  <c r="I31" i="10"/>
  <c r="K30" i="10"/>
  <c r="K31" i="10"/>
  <c r="N23" i="10"/>
  <c r="L30" i="10"/>
  <c r="N30" i="10"/>
  <c r="K32" i="10"/>
  <c r="L97" i="10"/>
  <c r="E146" i="10"/>
  <c r="H145" i="10"/>
  <c r="J146" i="10"/>
  <c r="E159" i="10"/>
  <c r="E160" i="10"/>
  <c r="K159" i="10"/>
  <c r="K161" i="10"/>
  <c r="Q159" i="10"/>
  <c r="Q161" i="10"/>
  <c r="Q160" i="10"/>
  <c r="E208" i="10"/>
  <c r="E209" i="10"/>
  <c r="E210" i="10"/>
  <c r="K208" i="10"/>
  <c r="K210" i="10"/>
  <c r="K209" i="10"/>
  <c r="Q208" i="10"/>
  <c r="Q210" i="10"/>
  <c r="E215" i="10"/>
  <c r="E216" i="10"/>
  <c r="K215" i="10"/>
  <c r="K217" i="10"/>
  <c r="Q215" i="10"/>
  <c r="Q217" i="10"/>
  <c r="Q216" i="10"/>
  <c r="G23" i="10"/>
  <c r="P23" i="10"/>
  <c r="J31" i="10"/>
  <c r="J23" i="10"/>
  <c r="P30" i="10"/>
  <c r="R30" i="10"/>
  <c r="L31" i="10"/>
  <c r="D32" i="10"/>
  <c r="F39" i="10"/>
  <c r="F38" i="10"/>
  <c r="R40" i="10"/>
  <c r="R39" i="10"/>
  <c r="H39" i="10"/>
  <c r="Q39" i="10"/>
  <c r="J40" i="10"/>
  <c r="D47" i="10"/>
  <c r="I45" i="10"/>
  <c r="J47" i="10"/>
  <c r="J46" i="10"/>
  <c r="P47" i="10"/>
  <c r="P46" i="10"/>
  <c r="P45" i="10"/>
  <c r="R45" i="10"/>
  <c r="M46" i="10"/>
  <c r="E58" i="10"/>
  <c r="E57" i="10"/>
  <c r="E56" i="10"/>
  <c r="K56" i="10"/>
  <c r="K58" i="10"/>
  <c r="K57" i="10"/>
  <c r="H56" i="10"/>
  <c r="E65" i="10"/>
  <c r="E64" i="10"/>
  <c r="I63" i="10"/>
  <c r="E71" i="10"/>
  <c r="K138" i="10"/>
  <c r="K10" i="12" s="1"/>
  <c r="L145" i="10"/>
  <c r="Q138" i="10"/>
  <c r="Q10" i="12" s="1"/>
  <c r="Q152" i="10"/>
  <c r="Q154" i="10"/>
  <c r="E153" i="10"/>
  <c r="O154" i="10"/>
  <c r="E161" i="10"/>
  <c r="H168" i="10"/>
  <c r="I167" i="10"/>
  <c r="H166" i="10"/>
  <c r="N168" i="10"/>
  <c r="N166" i="10"/>
  <c r="O167" i="10"/>
  <c r="T168" i="10"/>
  <c r="T167" i="10"/>
  <c r="T166" i="10"/>
  <c r="N167" i="10"/>
  <c r="F210" i="10"/>
  <c r="F209" i="10"/>
  <c r="F208" i="10"/>
  <c r="F201" i="10"/>
  <c r="F9" i="12" s="1"/>
  <c r="L209" i="10"/>
  <c r="L208" i="10"/>
  <c r="R208" i="10"/>
  <c r="R210" i="10"/>
  <c r="R209" i="10"/>
  <c r="L210" i="10"/>
  <c r="F215" i="10"/>
  <c r="F216" i="10"/>
  <c r="F217" i="10"/>
  <c r="L215" i="10"/>
  <c r="L216" i="10"/>
  <c r="R215" i="10"/>
  <c r="R216" i="10"/>
  <c r="R217" i="10"/>
  <c r="K216" i="10"/>
  <c r="H238" i="10"/>
  <c r="H239" i="10"/>
  <c r="H237" i="10"/>
  <c r="I238" i="10"/>
  <c r="H201" i="10"/>
  <c r="H9" i="12" s="1"/>
  <c r="N237" i="10"/>
  <c r="N238" i="10"/>
  <c r="N239" i="10"/>
  <c r="O238" i="10"/>
  <c r="T237" i="10"/>
  <c r="T238" i="10"/>
  <c r="T239" i="10"/>
  <c r="F401" i="10"/>
  <c r="F402" i="10"/>
  <c r="F400" i="10"/>
  <c r="L401" i="10"/>
  <c r="L402" i="10"/>
  <c r="L400" i="10"/>
  <c r="R401" i="10"/>
  <c r="R402" i="10"/>
  <c r="R400" i="10"/>
  <c r="G31" i="10"/>
  <c r="G32" i="10"/>
  <c r="H31" i="10"/>
  <c r="S31" i="10"/>
  <c r="S30" i="10"/>
  <c r="S32" i="10"/>
  <c r="I146" i="10"/>
  <c r="I147" i="10"/>
  <c r="I145" i="10"/>
  <c r="I138" i="10"/>
  <c r="I10" i="12" s="1"/>
  <c r="Q166" i="10"/>
  <c r="Q168" i="10"/>
  <c r="R167" i="10"/>
  <c r="I72" i="10"/>
  <c r="I71" i="10"/>
  <c r="O71" i="10"/>
  <c r="G99" i="10"/>
  <c r="G98" i="10"/>
  <c r="S99" i="10"/>
  <c r="S98" i="10"/>
  <c r="J145" i="10"/>
  <c r="J138" i="10"/>
  <c r="J10" i="12" s="1"/>
  <c r="J147" i="10"/>
  <c r="O152" i="10"/>
  <c r="M39" i="10"/>
  <c r="M38" i="10"/>
  <c r="K47" i="10"/>
  <c r="K45" i="10"/>
  <c r="F57" i="10"/>
  <c r="F58" i="10"/>
  <c r="R57" i="10"/>
  <c r="R56" i="10"/>
  <c r="R58" i="10"/>
  <c r="L56" i="10"/>
  <c r="D58" i="10"/>
  <c r="F64" i="10"/>
  <c r="F63" i="10"/>
  <c r="L64" i="10"/>
  <c r="L63" i="10"/>
  <c r="I64" i="10"/>
  <c r="O72" i="10"/>
  <c r="G97" i="10"/>
  <c r="R99" i="10"/>
  <c r="O138" i="10"/>
  <c r="O10" i="12" s="1"/>
  <c r="G147" i="10"/>
  <c r="G145" i="10"/>
  <c r="H146" i="10"/>
  <c r="M147" i="10"/>
  <c r="M146" i="10"/>
  <c r="M138" i="10"/>
  <c r="M10" i="12" s="1"/>
  <c r="M145" i="10"/>
  <c r="S147" i="10"/>
  <c r="T146" i="10"/>
  <c r="S146" i="10"/>
  <c r="S138" i="10"/>
  <c r="S10" i="12" s="1"/>
  <c r="O145" i="10"/>
  <c r="N146" i="10"/>
  <c r="F153" i="10"/>
  <c r="F152" i="10"/>
  <c r="F154" i="10"/>
  <c r="L153" i="10"/>
  <c r="L154" i="10"/>
  <c r="M153" i="10"/>
  <c r="R153" i="10"/>
  <c r="S153" i="10"/>
  <c r="R152" i="10"/>
  <c r="G153" i="10"/>
  <c r="R154" i="10"/>
  <c r="F222" i="10"/>
  <c r="F224" i="10"/>
  <c r="F223" i="10"/>
  <c r="M30" i="10"/>
  <c r="G47" i="10"/>
  <c r="G46" i="10"/>
  <c r="S47" i="10"/>
  <c r="S46" i="10"/>
  <c r="S45" i="10"/>
  <c r="M45" i="10"/>
  <c r="T46" i="10"/>
  <c r="F98" i="10"/>
  <c r="F97" i="10"/>
  <c r="F99" i="10"/>
  <c r="L98" i="10"/>
  <c r="L99" i="10"/>
  <c r="E166" i="10"/>
  <c r="E167" i="10"/>
  <c r="F167" i="10"/>
  <c r="M23" i="10"/>
  <c r="D40" i="10"/>
  <c r="O38" i="10"/>
  <c r="S38" i="10"/>
  <c r="P64" i="10"/>
  <c r="O63" i="10"/>
  <c r="M99" i="10"/>
  <c r="M97" i="10"/>
  <c r="T98" i="10"/>
  <c r="E138" i="10"/>
  <c r="E10" i="12" s="1"/>
  <c r="K145" i="10"/>
  <c r="N145" i="10"/>
  <c r="T145" i="10"/>
  <c r="P145" i="10"/>
  <c r="P146" i="10"/>
  <c r="I154" i="10"/>
  <c r="I152" i="10"/>
  <c r="I153" i="10"/>
  <c r="P153" i="10"/>
  <c r="T31" i="10"/>
  <c r="M32" i="10"/>
  <c r="K39" i="10"/>
  <c r="J38" i="10"/>
  <c r="E39" i="10"/>
  <c r="P39" i="10"/>
  <c r="J56" i="10"/>
  <c r="P56" i="10"/>
  <c r="P57" i="10"/>
  <c r="G56" i="10"/>
  <c r="T56" i="10"/>
  <c r="Q57" i="10"/>
  <c r="D72" i="10"/>
  <c r="H70" i="10"/>
  <c r="G70" i="10"/>
  <c r="J70" i="10"/>
  <c r="P70" i="10"/>
  <c r="F70" i="10"/>
  <c r="T70" i="10"/>
  <c r="E30" i="10"/>
  <c r="E32" i="10"/>
  <c r="Q30" i="10"/>
  <c r="Q31" i="10"/>
  <c r="Q23" i="10"/>
  <c r="N31" i="10"/>
  <c r="K23" i="10"/>
  <c r="S23" i="10"/>
  <c r="E31" i="10"/>
  <c r="Q32" i="10"/>
  <c r="H40" i="10"/>
  <c r="H38" i="10"/>
  <c r="N40" i="10"/>
  <c r="N39" i="10"/>
  <c r="T40" i="10"/>
  <c r="T38" i="10"/>
  <c r="P38" i="10"/>
  <c r="N56" i="10"/>
  <c r="J57" i="10"/>
  <c r="P58" i="10"/>
  <c r="G65" i="10"/>
  <c r="H64" i="10"/>
  <c r="G63" i="10"/>
  <c r="M65" i="10"/>
  <c r="M63" i="10"/>
  <c r="N64" i="10"/>
  <c r="S65" i="10"/>
  <c r="S64" i="10"/>
  <c r="J64" i="10"/>
  <c r="O65" i="10"/>
  <c r="M70" i="10"/>
  <c r="J71" i="10"/>
  <c r="P72" i="10"/>
  <c r="R97" i="10"/>
  <c r="N98" i="10"/>
  <c r="P138" i="10"/>
  <c r="P10" i="12" s="1"/>
  <c r="Q145" i="10"/>
  <c r="Q146" i="10"/>
  <c r="O147" i="10"/>
  <c r="J153" i="10"/>
  <c r="Q167" i="10"/>
  <c r="E180" i="10"/>
  <c r="E181" i="10"/>
  <c r="K180" i="10"/>
  <c r="K182" i="10"/>
  <c r="Q180" i="10"/>
  <c r="Q182" i="10"/>
  <c r="R181" i="10"/>
  <c r="Q181" i="10"/>
  <c r="E182" i="10"/>
  <c r="H189" i="10"/>
  <c r="I188" i="10"/>
  <c r="H187" i="10"/>
  <c r="N189" i="10"/>
  <c r="N187" i="10"/>
  <c r="O188" i="10"/>
  <c r="N188" i="10"/>
  <c r="T189" i="10"/>
  <c r="T188" i="10"/>
  <c r="T187" i="10"/>
  <c r="K166" i="10"/>
  <c r="K167" i="10"/>
  <c r="L32" i="10"/>
  <c r="L46" i="10"/>
  <c r="R46" i="10"/>
  <c r="R47" i="10"/>
  <c r="H46" i="10"/>
  <c r="S56" i="10"/>
  <c r="T57" i="10"/>
  <c r="Q70" i="10"/>
  <c r="Q71" i="10"/>
  <c r="F146" i="10"/>
  <c r="F147" i="10"/>
  <c r="F138" i="10"/>
  <c r="F10" i="12" s="1"/>
  <c r="R146" i="10"/>
  <c r="R145" i="10"/>
  <c r="R147" i="10"/>
  <c r="L160" i="10"/>
  <c r="L159" i="10"/>
  <c r="F160" i="10"/>
  <c r="L181" i="10"/>
  <c r="L180" i="10"/>
  <c r="F181" i="10"/>
  <c r="K188" i="10"/>
  <c r="M201" i="10"/>
  <c r="M9" i="12" s="1"/>
  <c r="S201" i="10"/>
  <c r="S9" i="12" s="1"/>
  <c r="H223" i="10"/>
  <c r="H224" i="10"/>
  <c r="H222" i="10"/>
  <c r="O223" i="10"/>
  <c r="N223" i="10"/>
  <c r="N224" i="10"/>
  <c r="T223" i="10"/>
  <c r="T224" i="10"/>
  <c r="T222" i="10"/>
  <c r="F230" i="10"/>
  <c r="F231" i="10"/>
  <c r="F232" i="10"/>
  <c r="L230" i="10"/>
  <c r="L231" i="10"/>
  <c r="L232" i="10"/>
  <c r="R230" i="10"/>
  <c r="R231" i="10"/>
  <c r="E187" i="10"/>
  <c r="E188" i="10"/>
  <c r="T210" i="10"/>
  <c r="T209" i="10"/>
  <c r="G230" i="10"/>
  <c r="G231" i="10"/>
  <c r="G232" i="10"/>
  <c r="M230" i="10"/>
  <c r="M231" i="10"/>
  <c r="M232" i="10"/>
  <c r="Q187" i="10"/>
  <c r="Q189" i="10"/>
  <c r="E189" i="10"/>
  <c r="H210" i="10"/>
  <c r="I209" i="10"/>
  <c r="N210" i="10"/>
  <c r="N209" i="10"/>
  <c r="N208" i="10"/>
  <c r="S230" i="10"/>
  <c r="S231" i="10"/>
  <c r="S232" i="10"/>
  <c r="E38" i="10"/>
  <c r="K38" i="10"/>
  <c r="Q38" i="10"/>
  <c r="K40" i="10"/>
  <c r="N46" i="10"/>
  <c r="L45" i="10"/>
  <c r="I57" i="10"/>
  <c r="I23" i="10"/>
  <c r="O23" i="10"/>
  <c r="M56" i="10"/>
  <c r="N57" i="10"/>
  <c r="G72" i="10"/>
  <c r="G71" i="10"/>
  <c r="M72" i="10"/>
  <c r="N71" i="10"/>
  <c r="K70" i="10"/>
  <c r="S70" i="10"/>
  <c r="K71" i="10"/>
  <c r="T71" i="10"/>
  <c r="Q97" i="10"/>
  <c r="I98" i="10"/>
  <c r="L138" i="10"/>
  <c r="L10" i="12" s="1"/>
  <c r="L147" i="10"/>
  <c r="H161" i="10"/>
  <c r="H138" i="10"/>
  <c r="H10" i="12" s="1"/>
  <c r="I160" i="10"/>
  <c r="N161" i="10"/>
  <c r="N138" i="10"/>
  <c r="N10" i="12" s="1"/>
  <c r="N159" i="10"/>
  <c r="T161" i="10"/>
  <c r="T138" i="10"/>
  <c r="T10" i="12" s="1"/>
  <c r="T160" i="10"/>
  <c r="L167" i="10"/>
  <c r="R168" i="10"/>
  <c r="H182" i="10"/>
  <c r="I181" i="10"/>
  <c r="N182" i="10"/>
  <c r="N180" i="10"/>
  <c r="T182" i="10"/>
  <c r="T181" i="10"/>
  <c r="L188" i="10"/>
  <c r="R189" i="10"/>
  <c r="G258" i="10"/>
  <c r="G259" i="10"/>
  <c r="G257" i="10"/>
  <c r="M258" i="10"/>
  <c r="M259" i="10"/>
  <c r="M257" i="10"/>
  <c r="S258" i="10"/>
  <c r="S259" i="10"/>
  <c r="G284" i="10"/>
  <c r="G285" i="10"/>
  <c r="G283" i="10"/>
  <c r="M284" i="10"/>
  <c r="M285" i="10"/>
  <c r="M283" i="10"/>
  <c r="S284" i="10"/>
  <c r="S285" i="10"/>
  <c r="G309" i="10"/>
  <c r="G310" i="10"/>
  <c r="G308" i="10"/>
  <c r="M309" i="10"/>
  <c r="M310" i="10"/>
  <c r="M308" i="10"/>
  <c r="S309" i="10"/>
  <c r="S310" i="10"/>
  <c r="G347" i="10"/>
  <c r="M346" i="10"/>
  <c r="M347" i="10"/>
  <c r="S346" i="10"/>
  <c r="S347" i="10"/>
  <c r="G401" i="10"/>
  <c r="M401" i="10"/>
  <c r="S401" i="10"/>
  <c r="J63" i="10"/>
  <c r="P63" i="10"/>
  <c r="P65" i="10"/>
  <c r="F71" i="10"/>
  <c r="L71" i="10"/>
  <c r="R71" i="10"/>
  <c r="R72" i="10"/>
  <c r="J97" i="10"/>
  <c r="P97" i="10"/>
  <c r="P99" i="10"/>
  <c r="H153" i="10"/>
  <c r="G160" i="10"/>
  <c r="M160" i="10"/>
  <c r="S160" i="10"/>
  <c r="J159" i="10"/>
  <c r="M161" i="10"/>
  <c r="G181" i="10"/>
  <c r="M181" i="10"/>
  <c r="S181" i="10"/>
  <c r="J180" i="10"/>
  <c r="M182" i="10"/>
  <c r="G201" i="10"/>
  <c r="G9" i="12" s="1"/>
  <c r="G216" i="10"/>
  <c r="M216" i="10"/>
  <c r="S216" i="10"/>
  <c r="M215" i="10"/>
  <c r="M217" i="10"/>
  <c r="K224" i="10"/>
  <c r="R224" i="10"/>
  <c r="I231" i="10"/>
  <c r="H231" i="10"/>
  <c r="H232" i="10"/>
  <c r="O231" i="10"/>
  <c r="N231" i="10"/>
  <c r="N232" i="10"/>
  <c r="T231" i="10"/>
  <c r="T232" i="10"/>
  <c r="L237" i="10"/>
  <c r="L239" i="10"/>
  <c r="H216" i="10"/>
  <c r="H217" i="10"/>
  <c r="N216" i="10"/>
  <c r="N217" i="10"/>
  <c r="T216" i="10"/>
  <c r="T217" i="10"/>
  <c r="N215" i="10"/>
  <c r="K223" i="10"/>
  <c r="E224" i="10"/>
  <c r="L224" i="10"/>
  <c r="L223" i="10"/>
  <c r="F238" i="10"/>
  <c r="F239" i="10"/>
  <c r="F237" i="10"/>
  <c r="R237" i="10"/>
  <c r="R238" i="10"/>
  <c r="R239" i="10"/>
  <c r="G297" i="10"/>
  <c r="G298" i="10"/>
  <c r="G296" i="10"/>
  <c r="M297" i="10"/>
  <c r="M298" i="10"/>
  <c r="M296" i="10"/>
  <c r="S297" i="10"/>
  <c r="S298" i="10"/>
  <c r="H325" i="10"/>
  <c r="G325" i="10"/>
  <c r="G326" i="10"/>
  <c r="G324" i="10"/>
  <c r="N325" i="10"/>
  <c r="M325" i="10"/>
  <c r="M326" i="10"/>
  <c r="M324" i="10"/>
  <c r="T325" i="10"/>
  <c r="S325" i="10"/>
  <c r="S326" i="10"/>
  <c r="F385" i="10"/>
  <c r="F386" i="10"/>
  <c r="F384" i="10"/>
  <c r="L385" i="10"/>
  <c r="L386" i="10"/>
  <c r="R385" i="10"/>
  <c r="R386" i="10"/>
  <c r="J152" i="10"/>
  <c r="P152" i="10"/>
  <c r="M152" i="10"/>
  <c r="P154" i="10"/>
  <c r="G167" i="10"/>
  <c r="M167" i="10"/>
  <c r="S167" i="10"/>
  <c r="M168" i="10"/>
  <c r="G188" i="10"/>
  <c r="M188" i="10"/>
  <c r="S188" i="10"/>
  <c r="M189" i="10"/>
  <c r="G209" i="10"/>
  <c r="M209" i="10"/>
  <c r="S209" i="10"/>
  <c r="M210" i="10"/>
  <c r="H215" i="10"/>
  <c r="G223" i="10"/>
  <c r="M223" i="10"/>
  <c r="S223" i="10"/>
  <c r="M222" i="10"/>
  <c r="E223" i="10"/>
  <c r="G224" i="10"/>
  <c r="G238" i="10"/>
  <c r="G239" i="10"/>
  <c r="G237" i="10"/>
  <c r="M238" i="10"/>
  <c r="M239" i="10"/>
  <c r="S238" i="10"/>
  <c r="S239" i="10"/>
  <c r="S237" i="10"/>
  <c r="S257" i="10"/>
  <c r="E273" i="10"/>
  <c r="E271" i="10"/>
  <c r="E272" i="10"/>
  <c r="K273" i="10"/>
  <c r="K271" i="10"/>
  <c r="Q273" i="10"/>
  <c r="Q271" i="10"/>
  <c r="Q272" i="10"/>
  <c r="S283" i="10"/>
  <c r="S308" i="10"/>
  <c r="O237" i="10"/>
  <c r="T384" i="10"/>
  <c r="J238" i="10"/>
  <c r="J237" i="10"/>
  <c r="P238" i="10"/>
  <c r="P237" i="10"/>
  <c r="G272" i="10"/>
  <c r="G273" i="10"/>
  <c r="M272" i="10"/>
  <c r="M273" i="10"/>
  <c r="S272" i="10"/>
  <c r="S273" i="10"/>
  <c r="S271" i="10"/>
  <c r="I400" i="10"/>
  <c r="O400" i="10"/>
  <c r="E239" i="10"/>
  <c r="E237" i="10"/>
  <c r="K239" i="10"/>
  <c r="K237" i="10"/>
  <c r="Q239" i="10"/>
  <c r="Q237" i="10"/>
  <c r="E238" i="10"/>
  <c r="E259" i="10"/>
  <c r="E257" i="10"/>
  <c r="K259" i="10"/>
  <c r="K257" i="10"/>
  <c r="Q259" i="10"/>
  <c r="Q257" i="10"/>
  <c r="E285" i="10"/>
  <c r="E283" i="10"/>
  <c r="K285" i="10"/>
  <c r="K283" i="10"/>
  <c r="Q285" i="10"/>
  <c r="Q283" i="10"/>
  <c r="E298" i="10"/>
  <c r="E296" i="10"/>
  <c r="K298" i="10"/>
  <c r="K296" i="10"/>
  <c r="Q298" i="10"/>
  <c r="Q296" i="10"/>
  <c r="E310" i="10"/>
  <c r="E308" i="10"/>
  <c r="K310" i="10"/>
  <c r="K308" i="10"/>
  <c r="Q310" i="10"/>
  <c r="Q308" i="10"/>
  <c r="E326" i="10"/>
  <c r="E324" i="10"/>
  <c r="K326" i="10"/>
  <c r="K324" i="10"/>
  <c r="Q326" i="10"/>
  <c r="Q324" i="10"/>
  <c r="E347" i="10"/>
  <c r="K347" i="10"/>
  <c r="Q347" i="10"/>
  <c r="J386" i="10"/>
  <c r="J384" i="10"/>
  <c r="P386" i="10"/>
  <c r="P384" i="10"/>
  <c r="H384" i="10"/>
  <c r="J385" i="10"/>
  <c r="D402" i="10"/>
  <c r="S400" i="10"/>
  <c r="M400" i="10"/>
  <c r="G400" i="10"/>
  <c r="J402" i="10"/>
  <c r="J400" i="10"/>
  <c r="P402" i="10"/>
  <c r="P400" i="10"/>
  <c r="H400" i="10"/>
  <c r="J401" i="10"/>
  <c r="J257" i="10"/>
  <c r="P257" i="10"/>
  <c r="F258" i="10"/>
  <c r="L258" i="10"/>
  <c r="R258" i="10"/>
  <c r="J271" i="10"/>
  <c r="P271" i="10"/>
  <c r="F272" i="10"/>
  <c r="L272" i="10"/>
  <c r="R272" i="10"/>
  <c r="J283" i="10"/>
  <c r="P283" i="10"/>
  <c r="F284" i="10"/>
  <c r="L284" i="10"/>
  <c r="R284" i="10"/>
  <c r="J296" i="10"/>
  <c r="P296" i="10"/>
  <c r="F297" i="10"/>
  <c r="L297" i="10"/>
  <c r="R297" i="10"/>
  <c r="J308" i="10"/>
  <c r="P308" i="10"/>
  <c r="F309" i="10"/>
  <c r="L309" i="10"/>
  <c r="R309" i="10"/>
  <c r="J324" i="10"/>
  <c r="P324" i="10"/>
  <c r="L346" i="10"/>
  <c r="R346" i="10"/>
  <c r="I384" i="10"/>
  <c r="O384" i="10"/>
  <c r="E385" i="10"/>
  <c r="K385" i="10"/>
  <c r="Q385" i="10"/>
  <c r="E401" i="10"/>
  <c r="K401" i="10"/>
  <c r="Q401" i="10"/>
  <c r="H259" i="10"/>
  <c r="N259" i="10"/>
  <c r="T259" i="10"/>
  <c r="H273" i="10"/>
  <c r="N273" i="10"/>
  <c r="T273" i="10"/>
  <c r="H258" i="10"/>
  <c r="N258" i="10"/>
  <c r="T258" i="10"/>
  <c r="H272" i="10"/>
  <c r="N272" i="10"/>
  <c r="T272" i="10"/>
  <c r="H284" i="10"/>
  <c r="N284" i="10"/>
  <c r="T284" i="10"/>
  <c r="H297" i="10"/>
  <c r="N297" i="10"/>
  <c r="T297" i="10"/>
  <c r="H309" i="10"/>
  <c r="N309" i="10"/>
  <c r="T309" i="10"/>
  <c r="F324" i="10"/>
  <c r="L324" i="10"/>
  <c r="H346" i="10"/>
  <c r="N346" i="10"/>
  <c r="T346" i="10"/>
  <c r="G385" i="10"/>
  <c r="M385" i="10"/>
  <c r="S385" i="10"/>
  <c r="H402" i="10"/>
  <c r="N402" i="10"/>
  <c r="D406" i="8"/>
  <c r="W407" i="8" s="1"/>
  <c r="E406" i="8"/>
  <c r="E12" i="9" s="1"/>
  <c r="F406" i="8"/>
  <c r="F12" i="9" s="1"/>
  <c r="G406" i="8"/>
  <c r="G12" i="9" s="1"/>
  <c r="H406" i="8"/>
  <c r="H12" i="9" s="1"/>
  <c r="I406" i="8"/>
  <c r="I12" i="9" s="1"/>
  <c r="J406" i="8"/>
  <c r="J12" i="9" s="1"/>
  <c r="K406" i="8"/>
  <c r="K12" i="9" s="1"/>
  <c r="L406" i="8"/>
  <c r="L409" i="8" s="1"/>
  <c r="M406" i="8"/>
  <c r="M12" i="9" s="1"/>
  <c r="N406" i="8"/>
  <c r="N12" i="9" s="1"/>
  <c r="O406" i="8"/>
  <c r="O12" i="9" s="1"/>
  <c r="P406" i="8"/>
  <c r="P12" i="9" s="1"/>
  <c r="Q406" i="8"/>
  <c r="Q12" i="9" s="1"/>
  <c r="R406" i="8"/>
  <c r="R409" i="8" s="1"/>
  <c r="S406" i="8"/>
  <c r="S12" i="9" s="1"/>
  <c r="T406" i="8"/>
  <c r="T12" i="9" s="1"/>
  <c r="U406" i="8"/>
  <c r="U409" i="8" s="1"/>
  <c r="U435" i="8"/>
  <c r="U378" i="8"/>
  <c r="V380" i="8" s="1"/>
  <c r="U370" i="8"/>
  <c r="U363" i="8"/>
  <c r="U346" i="8"/>
  <c r="U303" i="8"/>
  <c r="U269" i="8"/>
  <c r="V271" i="8" s="1"/>
  <c r="U248" i="8"/>
  <c r="U11" i="9" s="1"/>
  <c r="U229" i="8"/>
  <c r="U222" i="8"/>
  <c r="V224" i="8" s="1"/>
  <c r="U207" i="8"/>
  <c r="V209" i="8" s="1"/>
  <c r="U200" i="8"/>
  <c r="U159" i="8"/>
  <c r="V161" i="8" s="1"/>
  <c r="U152" i="8"/>
  <c r="V154" i="8" s="1"/>
  <c r="U145" i="8"/>
  <c r="U138" i="8"/>
  <c r="V140" i="8" s="1"/>
  <c r="U99" i="8"/>
  <c r="U83" i="8"/>
  <c r="U7" i="9" s="1"/>
  <c r="U69" i="8"/>
  <c r="U62" i="8"/>
  <c r="V64" i="8" s="1"/>
  <c r="U55" i="8"/>
  <c r="V57" i="8" s="1"/>
  <c r="U44" i="8"/>
  <c r="U37" i="8"/>
  <c r="V39" i="8" s="1"/>
  <c r="U29" i="8"/>
  <c r="U12" i="8"/>
  <c r="U11" i="8"/>
  <c r="T435" i="8"/>
  <c r="S435" i="8"/>
  <c r="R435" i="8"/>
  <c r="Q435" i="8"/>
  <c r="P435" i="8"/>
  <c r="O435" i="8"/>
  <c r="N435" i="8"/>
  <c r="M435" i="8"/>
  <c r="L435" i="8"/>
  <c r="K435" i="8"/>
  <c r="J435" i="8"/>
  <c r="I435" i="8"/>
  <c r="H435" i="8"/>
  <c r="G435" i="8"/>
  <c r="F435" i="8"/>
  <c r="E435" i="8"/>
  <c r="D435" i="8"/>
  <c r="T378" i="8"/>
  <c r="S378" i="8"/>
  <c r="R378" i="8"/>
  <c r="Q378" i="8"/>
  <c r="P378" i="8"/>
  <c r="O378" i="8"/>
  <c r="O381" i="8" s="1"/>
  <c r="N378" i="8"/>
  <c r="M378" i="8"/>
  <c r="L378" i="8"/>
  <c r="K378" i="8"/>
  <c r="J378" i="8"/>
  <c r="J381" i="8" s="1"/>
  <c r="I378" i="8"/>
  <c r="H378" i="8"/>
  <c r="G378" i="8"/>
  <c r="F378" i="8"/>
  <c r="F381" i="8" s="1"/>
  <c r="E378" i="8"/>
  <c r="D378" i="8"/>
  <c r="T370" i="8"/>
  <c r="S370" i="8"/>
  <c r="R370" i="8"/>
  <c r="R373" i="8" s="1"/>
  <c r="Q370" i="8"/>
  <c r="P370" i="8"/>
  <c r="P373" i="8" s="1"/>
  <c r="O370" i="8"/>
  <c r="O373" i="8" s="1"/>
  <c r="N370" i="8"/>
  <c r="M370" i="8"/>
  <c r="L370" i="8"/>
  <c r="K370" i="8"/>
  <c r="J370" i="8"/>
  <c r="I370" i="8"/>
  <c r="I373" i="8" s="1"/>
  <c r="H370" i="8"/>
  <c r="G370" i="8"/>
  <c r="F370" i="8"/>
  <c r="F373" i="8" s="1"/>
  <c r="E370" i="8"/>
  <c r="D370" i="8"/>
  <c r="W371" i="8" s="1"/>
  <c r="T363" i="8"/>
  <c r="S363" i="8"/>
  <c r="R363" i="8"/>
  <c r="R366" i="8" s="1"/>
  <c r="Q363" i="8"/>
  <c r="P363" i="8"/>
  <c r="P366" i="8" s="1"/>
  <c r="O363" i="8"/>
  <c r="O366" i="8" s="1"/>
  <c r="N363" i="8"/>
  <c r="M363" i="8"/>
  <c r="L363" i="8"/>
  <c r="L366" i="8" s="1"/>
  <c r="K363" i="8"/>
  <c r="J363" i="8"/>
  <c r="I363" i="8"/>
  <c r="I366" i="8" s="1"/>
  <c r="H363" i="8"/>
  <c r="G363" i="8"/>
  <c r="F363" i="8"/>
  <c r="F366" i="8" s="1"/>
  <c r="E363" i="8"/>
  <c r="D363" i="8"/>
  <c r="W364" i="8" s="1"/>
  <c r="T346" i="8"/>
  <c r="S346" i="8"/>
  <c r="R346" i="8"/>
  <c r="Q346" i="8"/>
  <c r="P346" i="8"/>
  <c r="O346" i="8"/>
  <c r="N346" i="8"/>
  <c r="M346" i="8"/>
  <c r="L346" i="8"/>
  <c r="K346" i="8"/>
  <c r="J346" i="8"/>
  <c r="I346" i="8"/>
  <c r="H346" i="8"/>
  <c r="G346" i="8"/>
  <c r="F346" i="8"/>
  <c r="E346" i="8"/>
  <c r="D346" i="8"/>
  <c r="W347" i="8" s="1"/>
  <c r="T303" i="8"/>
  <c r="S303" i="8"/>
  <c r="R303" i="8"/>
  <c r="Q303" i="8"/>
  <c r="P303" i="8"/>
  <c r="P306" i="8" s="1"/>
  <c r="O303" i="8"/>
  <c r="O306" i="8" s="1"/>
  <c r="N303" i="8"/>
  <c r="M303" i="8"/>
  <c r="L303" i="8"/>
  <c r="L306" i="8" s="1"/>
  <c r="K303" i="8"/>
  <c r="J303" i="8"/>
  <c r="J306" i="8" s="1"/>
  <c r="I303" i="8"/>
  <c r="H303" i="8"/>
  <c r="G303" i="8"/>
  <c r="F303" i="8"/>
  <c r="E303" i="8"/>
  <c r="D303" i="8"/>
  <c r="T269" i="8"/>
  <c r="S269" i="8"/>
  <c r="S8" i="9" s="1"/>
  <c r="R269" i="8"/>
  <c r="R8" i="9" s="1"/>
  <c r="Q269" i="8"/>
  <c r="Q8" i="9" s="1"/>
  <c r="P269" i="8"/>
  <c r="P8" i="9" s="1"/>
  <c r="O269" i="8"/>
  <c r="O8" i="9" s="1"/>
  <c r="N269" i="8"/>
  <c r="N8" i="9" s="1"/>
  <c r="M269" i="8"/>
  <c r="M8" i="9" s="1"/>
  <c r="L269" i="8"/>
  <c r="L8" i="9" s="1"/>
  <c r="K269" i="8"/>
  <c r="K8" i="9" s="1"/>
  <c r="J269" i="8"/>
  <c r="J8" i="9" s="1"/>
  <c r="I269" i="8"/>
  <c r="I272" i="8" s="1"/>
  <c r="H269" i="8"/>
  <c r="H8" i="9" s="1"/>
  <c r="G269" i="8"/>
  <c r="G8" i="9" s="1"/>
  <c r="F269" i="8"/>
  <c r="F8" i="9" s="1"/>
  <c r="E269" i="8"/>
  <c r="E272" i="8" s="1"/>
  <c r="D269" i="8"/>
  <c r="W270" i="8" s="1"/>
  <c r="T248" i="8"/>
  <c r="S248" i="8"/>
  <c r="S11" i="9" s="1"/>
  <c r="R248" i="8"/>
  <c r="R11" i="9" s="1"/>
  <c r="Q248" i="8"/>
  <c r="Q11" i="9" s="1"/>
  <c r="P248" i="8"/>
  <c r="P11" i="9" s="1"/>
  <c r="O248" i="8"/>
  <c r="O11" i="9" s="1"/>
  <c r="N248" i="8"/>
  <c r="M248" i="8"/>
  <c r="M11" i="9" s="1"/>
  <c r="L248" i="8"/>
  <c r="K248" i="8"/>
  <c r="J248" i="8"/>
  <c r="J11" i="9" s="1"/>
  <c r="I248" i="8"/>
  <c r="I11" i="9" s="1"/>
  <c r="H248" i="8"/>
  <c r="G248" i="8"/>
  <c r="G11" i="9" s="1"/>
  <c r="F248" i="8"/>
  <c r="F11" i="9" s="1"/>
  <c r="E248" i="8"/>
  <c r="E11" i="9" s="1"/>
  <c r="D248" i="8"/>
  <c r="T229" i="8"/>
  <c r="T232" i="8" s="1"/>
  <c r="S229" i="8"/>
  <c r="R229" i="8"/>
  <c r="Q229" i="8"/>
  <c r="Q232" i="8" s="1"/>
  <c r="P229" i="8"/>
  <c r="O229" i="8"/>
  <c r="O232" i="8" s="1"/>
  <c r="N229" i="8"/>
  <c r="N232" i="8" s="1"/>
  <c r="M229" i="8"/>
  <c r="L229" i="8"/>
  <c r="K229" i="8"/>
  <c r="K232" i="8" s="1"/>
  <c r="J229" i="8"/>
  <c r="I229" i="8"/>
  <c r="I232" i="8" s="1"/>
  <c r="H229" i="8"/>
  <c r="H232" i="8" s="1"/>
  <c r="G229" i="8"/>
  <c r="F229" i="8"/>
  <c r="E229" i="8"/>
  <c r="E232" i="8" s="1"/>
  <c r="D229" i="8"/>
  <c r="W230" i="8" s="1"/>
  <c r="T222" i="8"/>
  <c r="T225" i="8" s="1"/>
  <c r="S222" i="8"/>
  <c r="R222" i="8"/>
  <c r="R225" i="8" s="1"/>
  <c r="Q222" i="8"/>
  <c r="Q225" i="8" s="1"/>
  <c r="P222" i="8"/>
  <c r="O222" i="8"/>
  <c r="N222" i="8"/>
  <c r="N225" i="8" s="1"/>
  <c r="M222" i="8"/>
  <c r="L222" i="8"/>
  <c r="K222" i="8"/>
  <c r="K225" i="8" s="1"/>
  <c r="J222" i="8"/>
  <c r="I222" i="8"/>
  <c r="I225" i="8" s="1"/>
  <c r="H222" i="8"/>
  <c r="G222" i="8"/>
  <c r="F222" i="8"/>
  <c r="E222" i="8"/>
  <c r="E225" i="8" s="1"/>
  <c r="D222" i="8"/>
  <c r="V223" i="8" s="1"/>
  <c r="T214" i="8"/>
  <c r="T217" i="8" s="1"/>
  <c r="S214" i="8"/>
  <c r="R214" i="8"/>
  <c r="Q214" i="8"/>
  <c r="Q217" i="8" s="1"/>
  <c r="P214" i="8"/>
  <c r="O214" i="8"/>
  <c r="N214" i="8"/>
  <c r="N217" i="8" s="1"/>
  <c r="M214" i="8"/>
  <c r="L214" i="8"/>
  <c r="K214" i="8"/>
  <c r="J214" i="8"/>
  <c r="I214" i="8"/>
  <c r="H214" i="8"/>
  <c r="H217" i="8" s="1"/>
  <c r="G214" i="8"/>
  <c r="F214" i="8"/>
  <c r="E214" i="8"/>
  <c r="E217" i="8" s="1"/>
  <c r="D214" i="8"/>
  <c r="D217" i="8" s="1"/>
  <c r="T207" i="8"/>
  <c r="S207" i="8"/>
  <c r="R207" i="8"/>
  <c r="Q207" i="8"/>
  <c r="Q210" i="8" s="1"/>
  <c r="P207" i="8"/>
  <c r="O207" i="8"/>
  <c r="N207" i="8"/>
  <c r="N210" i="8" s="1"/>
  <c r="M207" i="8"/>
  <c r="L207" i="8"/>
  <c r="K207" i="8"/>
  <c r="J207" i="8"/>
  <c r="I207" i="8"/>
  <c r="H207" i="8"/>
  <c r="G207" i="8"/>
  <c r="F207" i="8"/>
  <c r="F210" i="8" s="1"/>
  <c r="E207" i="8"/>
  <c r="D207" i="8"/>
  <c r="W208" i="8" s="1"/>
  <c r="T200" i="8"/>
  <c r="T203" i="8" s="1"/>
  <c r="S200" i="8"/>
  <c r="R200" i="8"/>
  <c r="Q200" i="8"/>
  <c r="P200" i="8"/>
  <c r="O200" i="8"/>
  <c r="N200" i="8"/>
  <c r="N203" i="8" s="1"/>
  <c r="M200" i="8"/>
  <c r="L200" i="8"/>
  <c r="K200" i="8"/>
  <c r="J200" i="8"/>
  <c r="I200" i="8"/>
  <c r="H200" i="8"/>
  <c r="H203" i="8" s="1"/>
  <c r="G200" i="8"/>
  <c r="F200" i="8"/>
  <c r="E200" i="8"/>
  <c r="E203" i="8" s="1"/>
  <c r="D200" i="8"/>
  <c r="W201" i="8" s="1"/>
  <c r="T159" i="8"/>
  <c r="T162" i="8" s="1"/>
  <c r="S159" i="8"/>
  <c r="R159" i="8"/>
  <c r="Q159" i="8"/>
  <c r="Q162" i="8" s="1"/>
  <c r="P159" i="8"/>
  <c r="O159" i="8"/>
  <c r="N159" i="8"/>
  <c r="N162" i="8" s="1"/>
  <c r="M159" i="8"/>
  <c r="L159" i="8"/>
  <c r="K159" i="8"/>
  <c r="K162" i="8" s="1"/>
  <c r="J159" i="8"/>
  <c r="I159" i="8"/>
  <c r="H159" i="8"/>
  <c r="H162" i="8" s="1"/>
  <c r="G159" i="8"/>
  <c r="F159" i="8"/>
  <c r="E159" i="8"/>
  <c r="E162" i="8" s="1"/>
  <c r="D159" i="8"/>
  <c r="T152" i="8"/>
  <c r="T155" i="8" s="1"/>
  <c r="S152" i="8"/>
  <c r="R152" i="8"/>
  <c r="Q152" i="8"/>
  <c r="P152" i="8"/>
  <c r="O152" i="8"/>
  <c r="O155" i="8" s="1"/>
  <c r="N152" i="8"/>
  <c r="N155" i="8" s="1"/>
  <c r="M152" i="8"/>
  <c r="L152" i="8"/>
  <c r="K152" i="8"/>
  <c r="J152" i="8"/>
  <c r="I152" i="8"/>
  <c r="I155" i="8" s="1"/>
  <c r="H152" i="8"/>
  <c r="H155" i="8" s="1"/>
  <c r="G152" i="8"/>
  <c r="F152" i="8"/>
  <c r="E152" i="8"/>
  <c r="D152" i="8"/>
  <c r="W153" i="8" s="1"/>
  <c r="T145" i="8"/>
  <c r="T148" i="8" s="1"/>
  <c r="S145" i="8"/>
  <c r="R145" i="8"/>
  <c r="Q145" i="8"/>
  <c r="P145" i="8"/>
  <c r="O145" i="8"/>
  <c r="O148" i="8" s="1"/>
  <c r="N145" i="8"/>
  <c r="M145" i="8"/>
  <c r="L145" i="8"/>
  <c r="K145" i="8"/>
  <c r="J145" i="8"/>
  <c r="I145" i="8"/>
  <c r="I148" i="8" s="1"/>
  <c r="H145" i="8"/>
  <c r="H148" i="8" s="1"/>
  <c r="G145" i="8"/>
  <c r="F145" i="8"/>
  <c r="E145" i="8"/>
  <c r="D145" i="8"/>
  <c r="T138" i="8"/>
  <c r="T141" i="8" s="1"/>
  <c r="S138" i="8"/>
  <c r="R138" i="8"/>
  <c r="R141" i="8" s="1"/>
  <c r="Q138" i="8"/>
  <c r="Q141" i="8" s="1"/>
  <c r="P138" i="8"/>
  <c r="O138" i="8"/>
  <c r="O141" i="8" s="1"/>
  <c r="N138" i="8"/>
  <c r="N141" i="8" s="1"/>
  <c r="M138" i="8"/>
  <c r="L138" i="8"/>
  <c r="K138" i="8"/>
  <c r="K141" i="8" s="1"/>
  <c r="J138" i="8"/>
  <c r="I138" i="8"/>
  <c r="I141" i="8" s="1"/>
  <c r="H138" i="8"/>
  <c r="H141" i="8" s="1"/>
  <c r="G138" i="8"/>
  <c r="F138" i="8"/>
  <c r="E138" i="8"/>
  <c r="D138" i="8"/>
  <c r="W139" i="8" s="1"/>
  <c r="T99" i="8"/>
  <c r="N99" i="8"/>
  <c r="D99" i="8"/>
  <c r="S83" i="8"/>
  <c r="S86" i="8" s="1"/>
  <c r="P83" i="8"/>
  <c r="P7" i="9" s="1"/>
  <c r="M83" i="8"/>
  <c r="M86" i="8" s="1"/>
  <c r="K83" i="8"/>
  <c r="K86" i="8" s="1"/>
  <c r="J83" i="8"/>
  <c r="J7" i="9" s="1"/>
  <c r="H83" i="8"/>
  <c r="H86" i="8" s="1"/>
  <c r="G83" i="8"/>
  <c r="G86" i="8" s="1"/>
  <c r="D83" i="8"/>
  <c r="T69" i="8"/>
  <c r="T72" i="8" s="1"/>
  <c r="S69" i="8"/>
  <c r="R69" i="8"/>
  <c r="R72" i="8" s="1"/>
  <c r="Q69" i="8"/>
  <c r="P69" i="8"/>
  <c r="O69" i="8"/>
  <c r="O72" i="8" s="1"/>
  <c r="N69" i="8"/>
  <c r="N72" i="8" s="1"/>
  <c r="M69" i="8"/>
  <c r="L69" i="8"/>
  <c r="L72" i="8" s="1"/>
  <c r="K69" i="8"/>
  <c r="J69" i="8"/>
  <c r="I69" i="8"/>
  <c r="H69" i="8"/>
  <c r="H72" i="8" s="1"/>
  <c r="G69" i="8"/>
  <c r="F69" i="8"/>
  <c r="F72" i="8" s="1"/>
  <c r="E69" i="8"/>
  <c r="D69" i="8"/>
  <c r="T62" i="8"/>
  <c r="T65" i="8" s="1"/>
  <c r="S62" i="8"/>
  <c r="R62" i="8"/>
  <c r="R65" i="8" s="1"/>
  <c r="Q62" i="8"/>
  <c r="P62" i="8"/>
  <c r="O62" i="8"/>
  <c r="N62" i="8"/>
  <c r="N65" i="8" s="1"/>
  <c r="M62" i="8"/>
  <c r="L62" i="8"/>
  <c r="L65" i="8" s="1"/>
  <c r="K62" i="8"/>
  <c r="J62" i="8"/>
  <c r="I62" i="8"/>
  <c r="H62" i="8"/>
  <c r="H65" i="8" s="1"/>
  <c r="G62" i="8"/>
  <c r="F62" i="8"/>
  <c r="F65" i="8" s="1"/>
  <c r="E62" i="8"/>
  <c r="D62" i="8"/>
  <c r="T55" i="8"/>
  <c r="T58" i="8" s="1"/>
  <c r="S55" i="8"/>
  <c r="R55" i="8"/>
  <c r="R58" i="8" s="1"/>
  <c r="Q55" i="8"/>
  <c r="P55" i="8"/>
  <c r="O55" i="8"/>
  <c r="O58" i="8" s="1"/>
  <c r="N55" i="8"/>
  <c r="N58" i="8" s="1"/>
  <c r="M55" i="8"/>
  <c r="L55" i="8"/>
  <c r="L58" i="8" s="1"/>
  <c r="K55" i="8"/>
  <c r="J55" i="8"/>
  <c r="I55" i="8"/>
  <c r="H55" i="8"/>
  <c r="H58" i="8" s="1"/>
  <c r="G55" i="8"/>
  <c r="F55" i="8"/>
  <c r="F58" i="8" s="1"/>
  <c r="E55" i="8"/>
  <c r="D55" i="8"/>
  <c r="T44" i="8"/>
  <c r="T47" i="8" s="1"/>
  <c r="S44" i="8"/>
  <c r="R44" i="8"/>
  <c r="R47" i="8" s="1"/>
  <c r="Q44" i="8"/>
  <c r="P44" i="8"/>
  <c r="O44" i="8"/>
  <c r="N44" i="8"/>
  <c r="N47" i="8" s="1"/>
  <c r="M44" i="8"/>
  <c r="L44" i="8"/>
  <c r="L47" i="8" s="1"/>
  <c r="K44" i="8"/>
  <c r="J44" i="8"/>
  <c r="I44" i="8"/>
  <c r="H44" i="8"/>
  <c r="H47" i="8" s="1"/>
  <c r="G44" i="8"/>
  <c r="F44" i="8"/>
  <c r="F47" i="8" s="1"/>
  <c r="E44" i="8"/>
  <c r="D44" i="8"/>
  <c r="T37" i="8"/>
  <c r="T40" i="8" s="1"/>
  <c r="S37" i="8"/>
  <c r="R37" i="8"/>
  <c r="Q37" i="8"/>
  <c r="P37" i="8"/>
  <c r="O37" i="8"/>
  <c r="O40" i="8" s="1"/>
  <c r="N37" i="8"/>
  <c r="N40" i="8" s="1"/>
  <c r="M37" i="8"/>
  <c r="L37" i="8"/>
  <c r="L40" i="8" s="1"/>
  <c r="K37" i="8"/>
  <c r="J37" i="8"/>
  <c r="I37" i="8"/>
  <c r="H37" i="8"/>
  <c r="H40" i="8" s="1"/>
  <c r="G37" i="8"/>
  <c r="F37" i="8"/>
  <c r="E37" i="8"/>
  <c r="D37" i="8"/>
  <c r="T29" i="8"/>
  <c r="T32" i="8" s="1"/>
  <c r="S29" i="8"/>
  <c r="R29" i="8"/>
  <c r="R32" i="8" s="1"/>
  <c r="Q29" i="8"/>
  <c r="P29" i="8"/>
  <c r="O29" i="8"/>
  <c r="N29" i="8"/>
  <c r="N32" i="8" s="1"/>
  <c r="M29" i="8"/>
  <c r="L29" i="8"/>
  <c r="L32" i="8" s="1"/>
  <c r="K29" i="8"/>
  <c r="J29" i="8"/>
  <c r="I29" i="8"/>
  <c r="H29" i="8"/>
  <c r="H32" i="8" s="1"/>
  <c r="G29" i="8"/>
  <c r="F29" i="8"/>
  <c r="F32" i="8" s="1"/>
  <c r="E29" i="8"/>
  <c r="D29" i="8"/>
  <c r="W30" i="8" s="1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V139" i="10" l="1"/>
  <c r="W139" i="10"/>
  <c r="L411" i="10"/>
  <c r="L413" i="10" s="1"/>
  <c r="N411" i="10"/>
  <c r="N413" i="10" s="1"/>
  <c r="U411" i="10"/>
  <c r="U413" i="10" s="1"/>
  <c r="F411" i="10"/>
  <c r="F413" i="10" s="1"/>
  <c r="P86" i="10"/>
  <c r="E411" i="10"/>
  <c r="E413" i="10" s="1"/>
  <c r="T411" i="10"/>
  <c r="T413" i="10" s="1"/>
  <c r="I6" i="12"/>
  <c r="I411" i="10"/>
  <c r="I413" i="10" s="1"/>
  <c r="H6" i="12"/>
  <c r="H411" i="10"/>
  <c r="H413" i="10" s="1"/>
  <c r="O6" i="12"/>
  <c r="O411" i="10"/>
  <c r="O413" i="10" s="1"/>
  <c r="Q6" i="12"/>
  <c r="Q411" i="10"/>
  <c r="Q413" i="10" s="1"/>
  <c r="M6" i="12"/>
  <c r="M15" i="12" s="1"/>
  <c r="M26" i="12" s="1"/>
  <c r="M411" i="10"/>
  <c r="M413" i="10" s="1"/>
  <c r="J6" i="12"/>
  <c r="J15" i="12" s="1"/>
  <c r="J28" i="12" s="1"/>
  <c r="J411" i="10"/>
  <c r="J413" i="10" s="1"/>
  <c r="S6" i="12"/>
  <c r="S15" i="12" s="1"/>
  <c r="S411" i="10"/>
  <c r="S413" i="10" s="1"/>
  <c r="P6" i="12"/>
  <c r="P15" i="12" s="1"/>
  <c r="P22" i="12" s="1"/>
  <c r="P411" i="10"/>
  <c r="P413" i="10" s="1"/>
  <c r="R6" i="12"/>
  <c r="R411" i="10"/>
  <c r="R413" i="10" s="1"/>
  <c r="K6" i="12"/>
  <c r="K411" i="10"/>
  <c r="K413" i="10" s="1"/>
  <c r="G6" i="12"/>
  <c r="G411" i="10"/>
  <c r="G413" i="10" s="1"/>
  <c r="N340" i="8"/>
  <c r="V379" i="8"/>
  <c r="W379" i="8"/>
  <c r="V365" i="8"/>
  <c r="V304" i="8"/>
  <c r="W304" i="8"/>
  <c r="H251" i="8"/>
  <c r="H11" i="9"/>
  <c r="K251" i="8"/>
  <c r="K11" i="9"/>
  <c r="N251" i="8"/>
  <c r="N11" i="9"/>
  <c r="D251" i="8"/>
  <c r="D11" i="9"/>
  <c r="L251" i="8"/>
  <c r="L11" i="9"/>
  <c r="T251" i="8"/>
  <c r="T11" i="9"/>
  <c r="V63" i="8"/>
  <c r="W63" i="8"/>
  <c r="V38" i="8"/>
  <c r="W38" i="8"/>
  <c r="D9" i="12"/>
  <c r="V202" i="10"/>
  <c r="D7" i="12"/>
  <c r="V84" i="10"/>
  <c r="Q202" i="10"/>
  <c r="Q9" i="12"/>
  <c r="D141" i="10"/>
  <c r="D10" i="12"/>
  <c r="U141" i="10"/>
  <c r="U10" i="12"/>
  <c r="U86" i="10"/>
  <c r="U7" i="12"/>
  <c r="G141" i="10"/>
  <c r="G10" i="12"/>
  <c r="I15" i="12"/>
  <c r="I25" i="12" s="1"/>
  <c r="N86" i="10"/>
  <c r="N7" i="12"/>
  <c r="K85" i="10"/>
  <c r="K7" i="12"/>
  <c r="H86" i="10"/>
  <c r="H7" i="12"/>
  <c r="O86" i="10"/>
  <c r="O7" i="12"/>
  <c r="R204" i="10"/>
  <c r="R9" i="12"/>
  <c r="E85" i="10"/>
  <c r="E7" i="12"/>
  <c r="E204" i="10"/>
  <c r="E9" i="12"/>
  <c r="R141" i="10"/>
  <c r="R10" i="12"/>
  <c r="L204" i="10"/>
  <c r="L9" i="12"/>
  <c r="Q86" i="10"/>
  <c r="Q7" i="12"/>
  <c r="U204" i="10"/>
  <c r="U9" i="12"/>
  <c r="L86" i="10"/>
  <c r="L7" i="12"/>
  <c r="N204" i="10"/>
  <c r="N9" i="12"/>
  <c r="E26" i="10"/>
  <c r="E6" i="12"/>
  <c r="V25" i="10"/>
  <c r="U6" i="12"/>
  <c r="D26" i="10"/>
  <c r="V24" i="10"/>
  <c r="D6" i="12"/>
  <c r="F26" i="10"/>
  <c r="F6" i="12"/>
  <c r="F15" i="12" s="1"/>
  <c r="F27" i="12" s="1"/>
  <c r="T26" i="10"/>
  <c r="T6" i="12"/>
  <c r="T15" i="12" s="1"/>
  <c r="L26" i="10"/>
  <c r="L6" i="12"/>
  <c r="N26" i="10"/>
  <c r="N6" i="12"/>
  <c r="H340" i="8"/>
  <c r="G340" i="8"/>
  <c r="G13" i="9" s="1"/>
  <c r="I349" i="8"/>
  <c r="I340" i="8"/>
  <c r="V347" i="8"/>
  <c r="D340" i="8"/>
  <c r="W341" i="8" s="1"/>
  <c r="J340" i="8"/>
  <c r="J13" i="9" s="1"/>
  <c r="P349" i="8"/>
  <c r="P340" i="8"/>
  <c r="P13" i="9" s="1"/>
  <c r="E340" i="8"/>
  <c r="E13" i="9" s="1"/>
  <c r="K340" i="8"/>
  <c r="Q340" i="8"/>
  <c r="F340" i="8"/>
  <c r="L340" i="8"/>
  <c r="L13" i="9" s="1"/>
  <c r="R340" i="8"/>
  <c r="O349" i="8"/>
  <c r="O340" i="8"/>
  <c r="O13" i="9" s="1"/>
  <c r="M340" i="8"/>
  <c r="M13" i="9" s="1"/>
  <c r="S340" i="8"/>
  <c r="V348" i="8"/>
  <c r="U340" i="8"/>
  <c r="T340" i="8"/>
  <c r="T13" i="9" s="1"/>
  <c r="D54" i="9" s="1"/>
  <c r="E215" i="8"/>
  <c r="H305" i="8"/>
  <c r="N305" i="8"/>
  <c r="U86" i="8"/>
  <c r="D12" i="9"/>
  <c r="V407" i="8"/>
  <c r="U12" i="9"/>
  <c r="V408" i="8"/>
  <c r="R379" i="8"/>
  <c r="O371" i="8"/>
  <c r="V371" i="8"/>
  <c r="U373" i="8"/>
  <c r="V372" i="8"/>
  <c r="U364" i="8"/>
  <c r="V364" i="8"/>
  <c r="U366" i="8"/>
  <c r="U306" i="8"/>
  <c r="V305" i="8"/>
  <c r="R202" i="8"/>
  <c r="H216" i="8"/>
  <c r="S250" i="8"/>
  <c r="I305" i="8"/>
  <c r="I216" i="8"/>
  <c r="O216" i="8"/>
  <c r="F409" i="8"/>
  <c r="U365" i="8"/>
  <c r="M7" i="9"/>
  <c r="F304" i="8"/>
  <c r="H7" i="9"/>
  <c r="U271" i="8"/>
  <c r="T8" i="9"/>
  <c r="U272" i="8"/>
  <c r="R272" i="8"/>
  <c r="E270" i="8"/>
  <c r="V270" i="8"/>
  <c r="I8" i="9"/>
  <c r="D232" i="8"/>
  <c r="V230" i="8"/>
  <c r="U232" i="8"/>
  <c r="V231" i="8"/>
  <c r="U223" i="8"/>
  <c r="U225" i="8"/>
  <c r="D210" i="8"/>
  <c r="V208" i="8"/>
  <c r="D203" i="8"/>
  <c r="V201" i="8"/>
  <c r="U203" i="8"/>
  <c r="V202" i="8"/>
  <c r="D162" i="8"/>
  <c r="V160" i="8"/>
  <c r="U160" i="8"/>
  <c r="U162" i="8"/>
  <c r="D155" i="8"/>
  <c r="V153" i="8"/>
  <c r="J154" i="8"/>
  <c r="U148" i="8"/>
  <c r="V147" i="8"/>
  <c r="D148" i="8"/>
  <c r="V146" i="8"/>
  <c r="D141" i="8"/>
  <c r="V139" i="8"/>
  <c r="U139" i="8"/>
  <c r="U141" i="8"/>
  <c r="U72" i="8"/>
  <c r="V71" i="8"/>
  <c r="U65" i="8"/>
  <c r="M64" i="8"/>
  <c r="S64" i="8"/>
  <c r="G64" i="8"/>
  <c r="U58" i="8"/>
  <c r="U56" i="8"/>
  <c r="V56" i="8"/>
  <c r="K23" i="8"/>
  <c r="U47" i="8"/>
  <c r="V46" i="8"/>
  <c r="U30" i="8"/>
  <c r="V30" i="8"/>
  <c r="U31" i="8"/>
  <c r="V31" i="8"/>
  <c r="U348" i="8"/>
  <c r="U347" i="8"/>
  <c r="H24" i="10"/>
  <c r="K86" i="10"/>
  <c r="L85" i="10"/>
  <c r="E86" i="10"/>
  <c r="F85" i="10"/>
  <c r="S7" i="9"/>
  <c r="G7" i="9"/>
  <c r="E209" i="8"/>
  <c r="K208" i="8"/>
  <c r="K216" i="8"/>
  <c r="Q215" i="8"/>
  <c r="I250" i="8"/>
  <c r="H250" i="8"/>
  <c r="F272" i="8"/>
  <c r="L371" i="8"/>
  <c r="S379" i="8"/>
  <c r="U32" i="8"/>
  <c r="U57" i="8"/>
  <c r="U304" i="8"/>
  <c r="U408" i="8"/>
  <c r="O408" i="8"/>
  <c r="I408" i="8"/>
  <c r="N215" i="8"/>
  <c r="L208" i="8"/>
  <c r="E216" i="8"/>
  <c r="U38" i="8"/>
  <c r="U153" i="8"/>
  <c r="U208" i="8"/>
  <c r="U250" i="8"/>
  <c r="U379" i="8"/>
  <c r="K7" i="9"/>
  <c r="E8" i="9"/>
  <c r="R12" i="9"/>
  <c r="L12" i="9"/>
  <c r="T216" i="8"/>
  <c r="I380" i="8"/>
  <c r="U39" i="8"/>
  <c r="U154" i="8"/>
  <c r="U209" i="8"/>
  <c r="U251" i="8"/>
  <c r="U380" i="8"/>
  <c r="D7" i="9"/>
  <c r="D8" i="9"/>
  <c r="J216" i="8"/>
  <c r="E23" i="8"/>
  <c r="H215" i="8"/>
  <c r="N216" i="8"/>
  <c r="G407" i="8"/>
  <c r="U40" i="8"/>
  <c r="U63" i="8"/>
  <c r="U270" i="8"/>
  <c r="U8" i="9"/>
  <c r="F86" i="10"/>
  <c r="I85" i="10"/>
  <c r="R202" i="10"/>
  <c r="Q203" i="10"/>
  <c r="T204" i="10"/>
  <c r="U203" i="10"/>
  <c r="L202" i="10"/>
  <c r="U202" i="10"/>
  <c r="U140" i="10"/>
  <c r="J202" i="10"/>
  <c r="L203" i="10"/>
  <c r="U139" i="10"/>
  <c r="J85" i="10"/>
  <c r="K203" i="10"/>
  <c r="I86" i="10"/>
  <c r="K204" i="10"/>
  <c r="T202" i="10"/>
  <c r="R203" i="10"/>
  <c r="E203" i="10"/>
  <c r="O85" i="10"/>
  <c r="U25" i="10"/>
  <c r="N202" i="10"/>
  <c r="E202" i="10"/>
  <c r="P85" i="10"/>
  <c r="Q204" i="10"/>
  <c r="K202" i="10"/>
  <c r="R139" i="10"/>
  <c r="Q84" i="10"/>
  <c r="D204" i="10"/>
  <c r="O204" i="10"/>
  <c r="O202" i="10"/>
  <c r="I204" i="10"/>
  <c r="I202" i="10"/>
  <c r="P84" i="10"/>
  <c r="L84" i="10"/>
  <c r="G139" i="10"/>
  <c r="N84" i="10"/>
  <c r="E84" i="10"/>
  <c r="K84" i="10"/>
  <c r="O84" i="10"/>
  <c r="U26" i="10"/>
  <c r="J204" i="10"/>
  <c r="J203" i="10"/>
  <c r="J84" i="10"/>
  <c r="O203" i="10"/>
  <c r="U24" i="10"/>
  <c r="F84" i="10"/>
  <c r="P203" i="10"/>
  <c r="P204" i="10"/>
  <c r="P202" i="10"/>
  <c r="I84" i="10"/>
  <c r="U84" i="10"/>
  <c r="D86" i="10"/>
  <c r="H84" i="10"/>
  <c r="T84" i="10"/>
  <c r="U85" i="10"/>
  <c r="T86" i="10"/>
  <c r="Q85" i="10"/>
  <c r="E24" i="10"/>
  <c r="T25" i="10"/>
  <c r="N25" i="10"/>
  <c r="R24" i="10"/>
  <c r="L25" i="10"/>
  <c r="N24" i="10"/>
  <c r="R26" i="10"/>
  <c r="D411" i="10"/>
  <c r="D413" i="10" s="1"/>
  <c r="F25" i="10"/>
  <c r="E25" i="10"/>
  <c r="H26" i="10"/>
  <c r="T24" i="10"/>
  <c r="L24" i="10"/>
  <c r="F24" i="10"/>
  <c r="Q24" i="10"/>
  <c r="Q25" i="10"/>
  <c r="Q26" i="10"/>
  <c r="Q140" i="10"/>
  <c r="Q141" i="10"/>
  <c r="Q139" i="10"/>
  <c r="T140" i="10"/>
  <c r="T139" i="10"/>
  <c r="T141" i="10"/>
  <c r="H139" i="10"/>
  <c r="H141" i="10"/>
  <c r="H140" i="10"/>
  <c r="S203" i="10"/>
  <c r="S204" i="10"/>
  <c r="S202" i="10"/>
  <c r="F140" i="10"/>
  <c r="F141" i="10"/>
  <c r="F139" i="10"/>
  <c r="H204" i="10"/>
  <c r="I203" i="10"/>
  <c r="H202" i="10"/>
  <c r="H203" i="10"/>
  <c r="P139" i="10"/>
  <c r="P141" i="10"/>
  <c r="P140" i="10"/>
  <c r="M25" i="10"/>
  <c r="M26" i="10"/>
  <c r="M24" i="10"/>
  <c r="I140" i="10"/>
  <c r="I141" i="10"/>
  <c r="I139" i="10"/>
  <c r="R140" i="10"/>
  <c r="K141" i="10"/>
  <c r="K140" i="10"/>
  <c r="K139" i="10"/>
  <c r="I26" i="10"/>
  <c r="I25" i="10"/>
  <c r="I24" i="10"/>
  <c r="S25" i="10"/>
  <c r="S24" i="10"/>
  <c r="S26" i="10"/>
  <c r="S86" i="10"/>
  <c r="T85" i="10"/>
  <c r="S84" i="10"/>
  <c r="S85" i="10"/>
  <c r="J139" i="10"/>
  <c r="J140" i="10"/>
  <c r="J141" i="10"/>
  <c r="F204" i="10"/>
  <c r="F202" i="10"/>
  <c r="F203" i="10"/>
  <c r="P26" i="10"/>
  <c r="P24" i="10"/>
  <c r="P25" i="10"/>
  <c r="T203" i="10"/>
  <c r="G140" i="10"/>
  <c r="S141" i="10"/>
  <c r="S139" i="10"/>
  <c r="S140" i="10"/>
  <c r="J24" i="10"/>
  <c r="J26" i="10"/>
  <c r="J25" i="10"/>
  <c r="O24" i="10"/>
  <c r="O26" i="10"/>
  <c r="O25" i="10"/>
  <c r="M203" i="10"/>
  <c r="M204" i="10"/>
  <c r="M202" i="10"/>
  <c r="N140" i="10"/>
  <c r="N141" i="10"/>
  <c r="N139" i="10"/>
  <c r="L140" i="10"/>
  <c r="L139" i="10"/>
  <c r="L141" i="10"/>
  <c r="N203" i="10"/>
  <c r="K24" i="10"/>
  <c r="K26" i="10"/>
  <c r="K25" i="10"/>
  <c r="E139" i="10"/>
  <c r="E141" i="10"/>
  <c r="E140" i="10"/>
  <c r="M86" i="10"/>
  <c r="M85" i="10"/>
  <c r="N85" i="10"/>
  <c r="M84" i="10"/>
  <c r="R85" i="10"/>
  <c r="R84" i="10"/>
  <c r="R86" i="10"/>
  <c r="G25" i="10"/>
  <c r="G24" i="10"/>
  <c r="G26" i="10"/>
  <c r="H25" i="10"/>
  <c r="G203" i="10"/>
  <c r="G202" i="10"/>
  <c r="G204" i="10"/>
  <c r="M141" i="10"/>
  <c r="M140" i="10"/>
  <c r="M139" i="10"/>
  <c r="O139" i="10"/>
  <c r="O141" i="10"/>
  <c r="O140" i="10"/>
  <c r="G86" i="10"/>
  <c r="G85" i="10"/>
  <c r="G84" i="10"/>
  <c r="H85" i="10"/>
  <c r="R25" i="10"/>
  <c r="U407" i="8"/>
  <c r="I46" i="8"/>
  <c r="O46" i="8"/>
  <c r="F139" i="8"/>
  <c r="I161" i="8"/>
  <c r="J194" i="8"/>
  <c r="J9" i="9" s="1"/>
  <c r="K217" i="8"/>
  <c r="F223" i="8"/>
  <c r="F231" i="8"/>
  <c r="L231" i="8"/>
  <c r="R231" i="8"/>
  <c r="G371" i="8"/>
  <c r="S371" i="8"/>
  <c r="U46" i="8"/>
  <c r="U71" i="8"/>
  <c r="U146" i="8"/>
  <c r="U155" i="8"/>
  <c r="U201" i="8"/>
  <c r="U210" i="8"/>
  <c r="U230" i="8"/>
  <c r="U305" i="8"/>
  <c r="U349" i="8"/>
  <c r="U371" i="8"/>
  <c r="U381" i="8"/>
  <c r="O380" i="8"/>
  <c r="I39" i="8"/>
  <c r="N146" i="8"/>
  <c r="I215" i="8"/>
  <c r="T224" i="8"/>
  <c r="M347" i="8"/>
  <c r="U147" i="8"/>
  <c r="U202" i="8"/>
  <c r="U231" i="8"/>
  <c r="U372" i="8"/>
  <c r="N271" i="8"/>
  <c r="U64" i="8"/>
  <c r="E231" i="8"/>
  <c r="L373" i="8"/>
  <c r="U140" i="8"/>
  <c r="U161" i="8"/>
  <c r="U224" i="8"/>
  <c r="I64" i="8"/>
  <c r="O64" i="8"/>
  <c r="N64" i="8"/>
  <c r="I71" i="8"/>
  <c r="O71" i="8"/>
  <c r="E146" i="8"/>
  <c r="K146" i="8"/>
  <c r="Q146" i="8"/>
  <c r="L154" i="8"/>
  <c r="N209" i="8"/>
  <c r="S407" i="8"/>
  <c r="I409" i="8"/>
  <c r="O409" i="8"/>
  <c r="H408" i="8"/>
  <c r="T408" i="8"/>
  <c r="H380" i="8"/>
  <c r="N380" i="8"/>
  <c r="R381" i="8"/>
  <c r="H371" i="8"/>
  <c r="N371" i="8"/>
  <c r="T371" i="8"/>
  <c r="I372" i="8"/>
  <c r="K372" i="8"/>
  <c r="D373" i="8"/>
  <c r="R371" i="8"/>
  <c r="H364" i="8"/>
  <c r="N364" i="8"/>
  <c r="T364" i="8"/>
  <c r="O365" i="8"/>
  <c r="I347" i="8"/>
  <c r="L348" i="8"/>
  <c r="F348" i="8"/>
  <c r="R348" i="8"/>
  <c r="I348" i="8"/>
  <c r="O348" i="8"/>
  <c r="T348" i="8"/>
  <c r="T380" i="8"/>
  <c r="F379" i="8"/>
  <c r="I381" i="8"/>
  <c r="F380" i="8"/>
  <c r="L380" i="8"/>
  <c r="R380" i="8"/>
  <c r="L381" i="8"/>
  <c r="T372" i="8"/>
  <c r="H372" i="8"/>
  <c r="F371" i="8"/>
  <c r="H13" i="9"/>
  <c r="I371" i="8"/>
  <c r="N372" i="8"/>
  <c r="O372" i="8"/>
  <c r="K365" i="8"/>
  <c r="O364" i="8"/>
  <c r="I365" i="8"/>
  <c r="L347" i="8"/>
  <c r="D349" i="8"/>
  <c r="R349" i="8"/>
  <c r="K348" i="8"/>
  <c r="F349" i="8"/>
  <c r="R347" i="8"/>
  <c r="L349" i="8"/>
  <c r="F347" i="8"/>
  <c r="S304" i="8"/>
  <c r="R304" i="8"/>
  <c r="M304" i="8"/>
  <c r="D306" i="8"/>
  <c r="F305" i="8"/>
  <c r="L305" i="8"/>
  <c r="R305" i="8"/>
  <c r="F306" i="8"/>
  <c r="R306" i="8"/>
  <c r="I306" i="8"/>
  <c r="L304" i="8"/>
  <c r="O305" i="8"/>
  <c r="H271" i="8"/>
  <c r="F271" i="8"/>
  <c r="L271" i="8"/>
  <c r="R271" i="8"/>
  <c r="E251" i="8"/>
  <c r="Q251" i="8"/>
  <c r="J250" i="8"/>
  <c r="T250" i="8"/>
  <c r="U194" i="8"/>
  <c r="V196" i="8" s="1"/>
  <c r="K250" i="8"/>
  <c r="J231" i="8"/>
  <c r="P231" i="8"/>
  <c r="H224" i="8"/>
  <c r="M209" i="8"/>
  <c r="L194" i="8"/>
  <c r="I209" i="8"/>
  <c r="O209" i="8"/>
  <c r="R203" i="8"/>
  <c r="I202" i="8"/>
  <c r="O202" i="8"/>
  <c r="K194" i="8"/>
  <c r="I231" i="8"/>
  <c r="O231" i="8"/>
  <c r="H230" i="8"/>
  <c r="K230" i="8"/>
  <c r="G194" i="8"/>
  <c r="G9" i="9" s="1"/>
  <c r="L230" i="8"/>
  <c r="F232" i="8"/>
  <c r="H194" i="8"/>
  <c r="N194" i="8"/>
  <c r="T194" i="8"/>
  <c r="Q230" i="8"/>
  <c r="R232" i="8"/>
  <c r="T230" i="8"/>
  <c r="H225" i="8"/>
  <c r="O223" i="8"/>
  <c r="G224" i="8"/>
  <c r="F224" i="8"/>
  <c r="L224" i="8"/>
  <c r="R224" i="8"/>
  <c r="Q224" i="8"/>
  <c r="E194" i="8"/>
  <c r="T208" i="8"/>
  <c r="E210" i="8"/>
  <c r="O210" i="8"/>
  <c r="L209" i="8"/>
  <c r="Q208" i="8"/>
  <c r="F194" i="8"/>
  <c r="F9" i="9" s="1"/>
  <c r="Q194" i="8"/>
  <c r="K210" i="8"/>
  <c r="R209" i="8"/>
  <c r="R194" i="8"/>
  <c r="R9" i="9" s="1"/>
  <c r="H208" i="8"/>
  <c r="J209" i="8"/>
  <c r="H210" i="8"/>
  <c r="T210" i="8"/>
  <c r="F209" i="8"/>
  <c r="S209" i="8"/>
  <c r="P209" i="8"/>
  <c r="I210" i="8"/>
  <c r="N201" i="8"/>
  <c r="E201" i="8"/>
  <c r="K201" i="8"/>
  <c r="Q201" i="8"/>
  <c r="O201" i="8"/>
  <c r="F196" i="8"/>
  <c r="F201" i="8"/>
  <c r="R201" i="8"/>
  <c r="E202" i="8"/>
  <c r="I203" i="8"/>
  <c r="I201" i="8"/>
  <c r="J202" i="8"/>
  <c r="K202" i="8"/>
  <c r="Q203" i="8"/>
  <c r="U132" i="8"/>
  <c r="V134" i="8" s="1"/>
  <c r="O161" i="8"/>
  <c r="E153" i="8"/>
  <c r="K153" i="8"/>
  <c r="Q153" i="8"/>
  <c r="E147" i="8"/>
  <c r="J147" i="8"/>
  <c r="K147" i="8"/>
  <c r="Q147" i="8"/>
  <c r="E132" i="8"/>
  <c r="F147" i="8"/>
  <c r="R147" i="8"/>
  <c r="K148" i="8"/>
  <c r="L147" i="8"/>
  <c r="M132" i="8"/>
  <c r="H140" i="8"/>
  <c r="T140" i="8"/>
  <c r="N140" i="8"/>
  <c r="N161" i="8"/>
  <c r="O162" i="8"/>
  <c r="F161" i="8"/>
  <c r="L161" i="8"/>
  <c r="R161" i="8"/>
  <c r="H161" i="8"/>
  <c r="T161" i="8"/>
  <c r="R162" i="8"/>
  <c r="I162" i="8"/>
  <c r="F160" i="8"/>
  <c r="R160" i="8"/>
  <c r="N154" i="8"/>
  <c r="K155" i="8"/>
  <c r="H132" i="8"/>
  <c r="I154" i="8"/>
  <c r="O154" i="8"/>
  <c r="I153" i="8"/>
  <c r="Q154" i="8"/>
  <c r="O153" i="8"/>
  <c r="T154" i="8"/>
  <c r="E154" i="8"/>
  <c r="E155" i="8"/>
  <c r="Q155" i="8"/>
  <c r="F154" i="8"/>
  <c r="R154" i="8"/>
  <c r="H154" i="8"/>
  <c r="K154" i="8"/>
  <c r="T132" i="8"/>
  <c r="R148" i="8"/>
  <c r="F132" i="8"/>
  <c r="I147" i="8"/>
  <c r="I146" i="8"/>
  <c r="N148" i="8"/>
  <c r="Q132" i="8"/>
  <c r="E148" i="8"/>
  <c r="L132" i="8"/>
  <c r="O147" i="8"/>
  <c r="R132" i="8"/>
  <c r="R10" i="9" s="1"/>
  <c r="O146" i="8"/>
  <c r="F148" i="8"/>
  <c r="Q148" i="8"/>
  <c r="I132" i="8"/>
  <c r="I10" i="9" s="1"/>
  <c r="F140" i="8"/>
  <c r="L140" i="8"/>
  <c r="R140" i="8"/>
  <c r="E141" i="8"/>
  <c r="K132" i="8"/>
  <c r="N132" i="8"/>
  <c r="I140" i="8"/>
  <c r="O140" i="8"/>
  <c r="O132" i="8"/>
  <c r="O10" i="9" s="1"/>
  <c r="R139" i="8"/>
  <c r="T83" i="8"/>
  <c r="H99" i="8"/>
  <c r="N83" i="8"/>
  <c r="E83" i="8"/>
  <c r="E7" i="9" s="1"/>
  <c r="Q83" i="8"/>
  <c r="E99" i="8"/>
  <c r="F99" i="8"/>
  <c r="U23" i="8"/>
  <c r="H64" i="8"/>
  <c r="I57" i="8"/>
  <c r="O57" i="8"/>
  <c r="M31" i="8"/>
  <c r="L23" i="8"/>
  <c r="F30" i="8"/>
  <c r="Q23" i="8"/>
  <c r="G31" i="8"/>
  <c r="S23" i="8"/>
  <c r="M23" i="8"/>
  <c r="H31" i="8"/>
  <c r="T71" i="8"/>
  <c r="S71" i="8"/>
  <c r="I72" i="8"/>
  <c r="G71" i="8"/>
  <c r="M71" i="8"/>
  <c r="H71" i="8"/>
  <c r="F23" i="8"/>
  <c r="R23" i="8"/>
  <c r="N71" i="8"/>
  <c r="I65" i="8"/>
  <c r="G23" i="8"/>
  <c r="L63" i="8"/>
  <c r="O65" i="8"/>
  <c r="T64" i="8"/>
  <c r="G57" i="8"/>
  <c r="M57" i="8"/>
  <c r="S57" i="8"/>
  <c r="T57" i="8"/>
  <c r="I58" i="8"/>
  <c r="H57" i="8"/>
  <c r="N57" i="8"/>
  <c r="I47" i="8"/>
  <c r="I23" i="8"/>
  <c r="P23" i="8"/>
  <c r="N46" i="8"/>
  <c r="O47" i="8"/>
  <c r="H46" i="8"/>
  <c r="O23" i="8"/>
  <c r="G46" i="8"/>
  <c r="M46" i="8"/>
  <c r="S46" i="8"/>
  <c r="T46" i="8"/>
  <c r="O39" i="8"/>
  <c r="R40" i="8"/>
  <c r="H23" i="8"/>
  <c r="G39" i="8"/>
  <c r="M39" i="8"/>
  <c r="S39" i="8"/>
  <c r="T39" i="8"/>
  <c r="F40" i="8"/>
  <c r="H39" i="8"/>
  <c r="I40" i="8"/>
  <c r="T23" i="8"/>
  <c r="N23" i="8"/>
  <c r="N39" i="8"/>
  <c r="I32" i="8"/>
  <c r="I31" i="8"/>
  <c r="N31" i="8"/>
  <c r="O32" i="8"/>
  <c r="O31" i="8"/>
  <c r="S31" i="8"/>
  <c r="T31" i="8"/>
  <c r="J30" i="8"/>
  <c r="J32" i="8"/>
  <c r="J31" i="8"/>
  <c r="L30" i="8"/>
  <c r="J38" i="8"/>
  <c r="J40" i="8"/>
  <c r="J39" i="8"/>
  <c r="P46" i="8"/>
  <c r="P47" i="8"/>
  <c r="G56" i="8"/>
  <c r="D58" i="8"/>
  <c r="S56" i="8"/>
  <c r="O56" i="8"/>
  <c r="I56" i="8"/>
  <c r="M56" i="8"/>
  <c r="P56" i="8"/>
  <c r="P57" i="8"/>
  <c r="P58" i="8"/>
  <c r="J63" i="8"/>
  <c r="J65" i="8"/>
  <c r="J64" i="8"/>
  <c r="P63" i="8"/>
  <c r="P65" i="8"/>
  <c r="P64" i="8"/>
  <c r="D72" i="8"/>
  <c r="P72" i="8"/>
  <c r="P71" i="8"/>
  <c r="E30" i="8"/>
  <c r="K30" i="8"/>
  <c r="Q30" i="8"/>
  <c r="R30" i="8"/>
  <c r="E38" i="8"/>
  <c r="D23" i="8"/>
  <c r="W24" i="8" s="1"/>
  <c r="J23" i="8"/>
  <c r="P86" i="8"/>
  <c r="G203" i="8"/>
  <c r="G201" i="8"/>
  <c r="G202" i="8"/>
  <c r="H202" i="8"/>
  <c r="M203" i="8"/>
  <c r="M201" i="8"/>
  <c r="M202" i="8"/>
  <c r="M194" i="8"/>
  <c r="M9" i="9" s="1"/>
  <c r="N202" i="8"/>
  <c r="S203" i="8"/>
  <c r="S201" i="8"/>
  <c r="T202" i="8"/>
  <c r="S202" i="8"/>
  <c r="S194" i="8"/>
  <c r="S9" i="9" s="1"/>
  <c r="G365" i="8"/>
  <c r="G366" i="8"/>
  <c r="H365" i="8"/>
  <c r="G364" i="8"/>
  <c r="M365" i="8"/>
  <c r="M366" i="8"/>
  <c r="N365" i="8"/>
  <c r="M364" i="8"/>
  <c r="S365" i="8"/>
  <c r="S366" i="8"/>
  <c r="T365" i="8"/>
  <c r="S364" i="8"/>
  <c r="J86" i="8"/>
  <c r="D225" i="8"/>
  <c r="E224" i="8"/>
  <c r="T223" i="8"/>
  <c r="K223" i="8"/>
  <c r="Q223" i="8"/>
  <c r="H223" i="8"/>
  <c r="E223" i="8"/>
  <c r="D194" i="8"/>
  <c r="W195" i="8" s="1"/>
  <c r="N223" i="8"/>
  <c r="J223" i="8"/>
  <c r="J225" i="8"/>
  <c r="K224" i="8"/>
  <c r="J224" i="8"/>
  <c r="P223" i="8"/>
  <c r="P225" i="8"/>
  <c r="P224" i="8"/>
  <c r="P194" i="8"/>
  <c r="P9" i="9" s="1"/>
  <c r="P32" i="8"/>
  <c r="P30" i="8"/>
  <c r="P31" i="8"/>
  <c r="D40" i="8"/>
  <c r="M38" i="8"/>
  <c r="G38" i="8"/>
  <c r="O38" i="8"/>
  <c r="I38" i="8"/>
  <c r="S38" i="8"/>
  <c r="P38" i="8"/>
  <c r="P40" i="8"/>
  <c r="P39" i="8"/>
  <c r="D47" i="8"/>
  <c r="J47" i="8"/>
  <c r="J46" i="8"/>
  <c r="J56" i="8"/>
  <c r="J57" i="8"/>
  <c r="J58" i="8"/>
  <c r="L56" i="8"/>
  <c r="M63" i="8"/>
  <c r="O63" i="8"/>
  <c r="I63" i="8"/>
  <c r="D65" i="8"/>
  <c r="S63" i="8"/>
  <c r="G63" i="8"/>
  <c r="J72" i="8"/>
  <c r="J71" i="8"/>
  <c r="F38" i="8"/>
  <c r="F56" i="8"/>
  <c r="F63" i="8"/>
  <c r="D86" i="8"/>
  <c r="O30" i="8"/>
  <c r="D32" i="8"/>
  <c r="M30" i="8"/>
  <c r="I30" i="8"/>
  <c r="S30" i="8"/>
  <c r="G30" i="8"/>
  <c r="L38" i="8"/>
  <c r="G232" i="8"/>
  <c r="G230" i="8"/>
  <c r="H231" i="8"/>
  <c r="G231" i="8"/>
  <c r="M232" i="8"/>
  <c r="M230" i="8"/>
  <c r="N231" i="8"/>
  <c r="M231" i="8"/>
  <c r="S232" i="8"/>
  <c r="S230" i="8"/>
  <c r="T231" i="8"/>
  <c r="S231" i="8"/>
  <c r="K38" i="8"/>
  <c r="Q38" i="8"/>
  <c r="R38" i="8"/>
  <c r="E56" i="8"/>
  <c r="K56" i="8"/>
  <c r="Q56" i="8"/>
  <c r="R56" i="8"/>
  <c r="E63" i="8"/>
  <c r="K63" i="8"/>
  <c r="Q63" i="8"/>
  <c r="R63" i="8"/>
  <c r="G146" i="8"/>
  <c r="G147" i="8"/>
  <c r="G148" i="8"/>
  <c r="H147" i="8"/>
  <c r="M146" i="8"/>
  <c r="M147" i="8"/>
  <c r="M148" i="8"/>
  <c r="N147" i="8"/>
  <c r="S146" i="8"/>
  <c r="S147" i="8"/>
  <c r="S148" i="8"/>
  <c r="T147" i="8"/>
  <c r="O99" i="8"/>
  <c r="J141" i="8"/>
  <c r="J139" i="8"/>
  <c r="P141" i="8"/>
  <c r="P139" i="8"/>
  <c r="H139" i="8"/>
  <c r="T139" i="8"/>
  <c r="P140" i="8"/>
  <c r="L153" i="8"/>
  <c r="L155" i="8"/>
  <c r="J162" i="8"/>
  <c r="J160" i="8"/>
  <c r="P162" i="8"/>
  <c r="P160" i="8"/>
  <c r="H160" i="8"/>
  <c r="T160" i="8"/>
  <c r="P161" i="8"/>
  <c r="F216" i="8"/>
  <c r="F215" i="8"/>
  <c r="G216" i="8"/>
  <c r="F217" i="8"/>
  <c r="L216" i="8"/>
  <c r="L215" i="8"/>
  <c r="R216" i="8"/>
  <c r="R217" i="8"/>
  <c r="H30" i="8"/>
  <c r="N30" i="8"/>
  <c r="T30" i="8"/>
  <c r="E32" i="8"/>
  <c r="K32" i="8"/>
  <c r="Q32" i="8"/>
  <c r="H38" i="8"/>
  <c r="N38" i="8"/>
  <c r="T38" i="8"/>
  <c r="E40" i="8"/>
  <c r="K40" i="8"/>
  <c r="Q40" i="8"/>
  <c r="E47" i="8"/>
  <c r="K47" i="8"/>
  <c r="Q47" i="8"/>
  <c r="H56" i="8"/>
  <c r="N56" i="8"/>
  <c r="T56" i="8"/>
  <c r="E58" i="8"/>
  <c r="K58" i="8"/>
  <c r="Q58" i="8"/>
  <c r="H63" i="8"/>
  <c r="N63" i="8"/>
  <c r="T63" i="8"/>
  <c r="E65" i="8"/>
  <c r="K65" i="8"/>
  <c r="Q65" i="8"/>
  <c r="E72" i="8"/>
  <c r="K72" i="8"/>
  <c r="Q72" i="8"/>
  <c r="F83" i="8"/>
  <c r="L83" i="8"/>
  <c r="R83" i="8"/>
  <c r="R7" i="9" s="1"/>
  <c r="J99" i="8"/>
  <c r="P99" i="8"/>
  <c r="Q99" i="8"/>
  <c r="G132" i="8"/>
  <c r="G10" i="9" s="1"/>
  <c r="S132" i="8"/>
  <c r="S10" i="9" s="1"/>
  <c r="E139" i="8"/>
  <c r="K139" i="8"/>
  <c r="Q139" i="8"/>
  <c r="I139" i="8"/>
  <c r="E140" i="8"/>
  <c r="Q140" i="8"/>
  <c r="F146" i="8"/>
  <c r="R146" i="8"/>
  <c r="G153" i="8"/>
  <c r="G154" i="8"/>
  <c r="G155" i="8"/>
  <c r="M153" i="8"/>
  <c r="M154" i="8"/>
  <c r="M155" i="8"/>
  <c r="S153" i="8"/>
  <c r="S154" i="8"/>
  <c r="S155" i="8"/>
  <c r="N153" i="8"/>
  <c r="E160" i="8"/>
  <c r="K160" i="8"/>
  <c r="Q160" i="8"/>
  <c r="I160" i="8"/>
  <c r="E161" i="8"/>
  <c r="Q161" i="8"/>
  <c r="G210" i="8"/>
  <c r="G208" i="8"/>
  <c r="H209" i="8"/>
  <c r="G209" i="8"/>
  <c r="M210" i="8"/>
  <c r="M208" i="8"/>
  <c r="S210" i="8"/>
  <c r="S208" i="8"/>
  <c r="T209" i="8"/>
  <c r="L217" i="8"/>
  <c r="E39" i="8"/>
  <c r="K39" i="8"/>
  <c r="Q39" i="8"/>
  <c r="K46" i="8"/>
  <c r="Q46" i="8"/>
  <c r="E57" i="8"/>
  <c r="K57" i="8"/>
  <c r="Q57" i="8"/>
  <c r="E64" i="8"/>
  <c r="K64" i="8"/>
  <c r="Q64" i="8"/>
  <c r="K71" i="8"/>
  <c r="Q71" i="8"/>
  <c r="I99" i="8"/>
  <c r="R99" i="8"/>
  <c r="L139" i="8"/>
  <c r="L141" i="8"/>
  <c r="J148" i="8"/>
  <c r="J146" i="8"/>
  <c r="P148" i="8"/>
  <c r="P146" i="8"/>
  <c r="H146" i="8"/>
  <c r="T146" i="8"/>
  <c r="P147" i="8"/>
  <c r="F155" i="8"/>
  <c r="L160" i="8"/>
  <c r="L162" i="8"/>
  <c r="J203" i="8"/>
  <c r="J201" i="8"/>
  <c r="P203" i="8"/>
  <c r="P202" i="8"/>
  <c r="P201" i="8"/>
  <c r="H201" i="8"/>
  <c r="T201" i="8"/>
  <c r="Q202" i="8"/>
  <c r="R215" i="8"/>
  <c r="S216" i="8"/>
  <c r="I271" i="8"/>
  <c r="I270" i="8"/>
  <c r="O271" i="8"/>
  <c r="O270" i="8"/>
  <c r="O272" i="8"/>
  <c r="K31" i="8"/>
  <c r="R31" i="8"/>
  <c r="M32" i="8"/>
  <c r="F39" i="8"/>
  <c r="R39" i="8"/>
  <c r="G40" i="8"/>
  <c r="S40" i="8"/>
  <c r="F46" i="8"/>
  <c r="G47" i="8"/>
  <c r="L57" i="8"/>
  <c r="S58" i="8"/>
  <c r="L64" i="8"/>
  <c r="G65" i="8"/>
  <c r="S65" i="8"/>
  <c r="L71" i="8"/>
  <c r="R71" i="8"/>
  <c r="G72" i="8"/>
  <c r="M72" i="8"/>
  <c r="K99" i="8"/>
  <c r="G139" i="8"/>
  <c r="G140" i="8"/>
  <c r="G141" i="8"/>
  <c r="M139" i="8"/>
  <c r="M140" i="8"/>
  <c r="M141" i="8"/>
  <c r="S139" i="8"/>
  <c r="S140" i="8"/>
  <c r="S141" i="8"/>
  <c r="N139" i="8"/>
  <c r="J140" i="8"/>
  <c r="F153" i="8"/>
  <c r="R153" i="8"/>
  <c r="G160" i="8"/>
  <c r="G161" i="8"/>
  <c r="G162" i="8"/>
  <c r="M160" i="8"/>
  <c r="M161" i="8"/>
  <c r="M162" i="8"/>
  <c r="S160" i="8"/>
  <c r="S161" i="8"/>
  <c r="S162" i="8"/>
  <c r="N160" i="8"/>
  <c r="J161" i="8"/>
  <c r="D272" i="8"/>
  <c r="R270" i="8"/>
  <c r="J271" i="8"/>
  <c r="J270" i="8"/>
  <c r="J272" i="8"/>
  <c r="K271" i="8"/>
  <c r="P271" i="8"/>
  <c r="P270" i="8"/>
  <c r="P272" i="8"/>
  <c r="Q271" i="8"/>
  <c r="F270" i="8"/>
  <c r="E31" i="8"/>
  <c r="Q31" i="8"/>
  <c r="F31" i="8"/>
  <c r="L31" i="8"/>
  <c r="G32" i="8"/>
  <c r="S32" i="8"/>
  <c r="L39" i="8"/>
  <c r="M40" i="8"/>
  <c r="L46" i="8"/>
  <c r="R46" i="8"/>
  <c r="M47" i="8"/>
  <c r="S47" i="8"/>
  <c r="F57" i="8"/>
  <c r="R57" i="8"/>
  <c r="G58" i="8"/>
  <c r="M58" i="8"/>
  <c r="F64" i="8"/>
  <c r="R64" i="8"/>
  <c r="M65" i="8"/>
  <c r="F71" i="8"/>
  <c r="S72" i="8"/>
  <c r="I83" i="8"/>
  <c r="I7" i="9" s="1"/>
  <c r="O83" i="8"/>
  <c r="G99" i="8"/>
  <c r="M99" i="8"/>
  <c r="S99" i="8"/>
  <c r="L99" i="8"/>
  <c r="D132" i="8"/>
  <c r="J132" i="8"/>
  <c r="J10" i="9" s="1"/>
  <c r="P132" i="8"/>
  <c r="P10" i="9" s="1"/>
  <c r="O139" i="8"/>
  <c r="K140" i="8"/>
  <c r="F141" i="8"/>
  <c r="L146" i="8"/>
  <c r="L148" i="8"/>
  <c r="J155" i="8"/>
  <c r="J153" i="8"/>
  <c r="P155" i="8"/>
  <c r="P153" i="8"/>
  <c r="H153" i="8"/>
  <c r="T153" i="8"/>
  <c r="P154" i="8"/>
  <c r="R155" i="8"/>
  <c r="O160" i="8"/>
  <c r="K161" i="8"/>
  <c r="F162" i="8"/>
  <c r="F203" i="8"/>
  <c r="F202" i="8"/>
  <c r="L203" i="8"/>
  <c r="L202" i="8"/>
  <c r="L201" i="8"/>
  <c r="I224" i="8"/>
  <c r="I223" i="8"/>
  <c r="I194" i="8"/>
  <c r="I9" i="9" s="1"/>
  <c r="O224" i="8"/>
  <c r="O225" i="8"/>
  <c r="O194" i="8"/>
  <c r="O9" i="9" s="1"/>
  <c r="F251" i="8"/>
  <c r="R250" i="8"/>
  <c r="R251" i="8"/>
  <c r="E271" i="8"/>
  <c r="E409" i="8"/>
  <c r="E407" i="8"/>
  <c r="K409" i="8"/>
  <c r="K407" i="8"/>
  <c r="K408" i="8"/>
  <c r="Q409" i="8"/>
  <c r="Q407" i="8"/>
  <c r="Q408" i="8"/>
  <c r="E408" i="8"/>
  <c r="K203" i="8"/>
  <c r="E208" i="8"/>
  <c r="N208" i="8"/>
  <c r="G217" i="8"/>
  <c r="G215" i="8"/>
  <c r="M217" i="8"/>
  <c r="M215" i="8"/>
  <c r="S217" i="8"/>
  <c r="S215" i="8"/>
  <c r="K215" i="8"/>
  <c r="T215" i="8"/>
  <c r="M216" i="8"/>
  <c r="S224" i="8"/>
  <c r="E230" i="8"/>
  <c r="N230" i="8"/>
  <c r="G251" i="8"/>
  <c r="M251" i="8"/>
  <c r="S251" i="8"/>
  <c r="M250" i="8"/>
  <c r="L272" i="8"/>
  <c r="G305" i="8"/>
  <c r="G306" i="8"/>
  <c r="M305" i="8"/>
  <c r="M306" i="8"/>
  <c r="S305" i="8"/>
  <c r="S306" i="8"/>
  <c r="T305" i="8"/>
  <c r="J208" i="8"/>
  <c r="J210" i="8"/>
  <c r="P208" i="8"/>
  <c r="P210" i="8"/>
  <c r="F208" i="8"/>
  <c r="O208" i="8"/>
  <c r="Q209" i="8"/>
  <c r="R210" i="8"/>
  <c r="O217" i="8"/>
  <c r="R223" i="8"/>
  <c r="L225" i="8"/>
  <c r="J230" i="8"/>
  <c r="J232" i="8"/>
  <c r="P230" i="8"/>
  <c r="P232" i="8"/>
  <c r="F230" i="8"/>
  <c r="O230" i="8"/>
  <c r="Q231" i="8"/>
  <c r="O251" i="8"/>
  <c r="L270" i="8"/>
  <c r="G348" i="8"/>
  <c r="G349" i="8"/>
  <c r="G347" i="8"/>
  <c r="M348" i="8"/>
  <c r="M349" i="8"/>
  <c r="S348" i="8"/>
  <c r="S349" i="8"/>
  <c r="S347" i="8"/>
  <c r="S13" i="9"/>
  <c r="H348" i="8"/>
  <c r="L364" i="8"/>
  <c r="I364" i="8"/>
  <c r="R364" i="8"/>
  <c r="F364" i="8"/>
  <c r="J365" i="8"/>
  <c r="J364" i="8"/>
  <c r="J366" i="8"/>
  <c r="P365" i="8"/>
  <c r="P364" i="8"/>
  <c r="D366" i="8"/>
  <c r="O379" i="8"/>
  <c r="D381" i="8"/>
  <c r="L379" i="8"/>
  <c r="I379" i="8"/>
  <c r="J380" i="8"/>
  <c r="J379" i="8"/>
  <c r="K380" i="8"/>
  <c r="P380" i="8"/>
  <c r="P379" i="8"/>
  <c r="P381" i="8"/>
  <c r="G379" i="8"/>
  <c r="P216" i="8"/>
  <c r="G225" i="8"/>
  <c r="G223" i="8"/>
  <c r="M225" i="8"/>
  <c r="M223" i="8"/>
  <c r="S225" i="8"/>
  <c r="S223" i="8"/>
  <c r="M224" i="8"/>
  <c r="P250" i="8"/>
  <c r="G271" i="8"/>
  <c r="G272" i="8"/>
  <c r="G270" i="8"/>
  <c r="M271" i="8"/>
  <c r="M272" i="8"/>
  <c r="M270" i="8"/>
  <c r="S271" i="8"/>
  <c r="S272" i="8"/>
  <c r="S270" i="8"/>
  <c r="O203" i="8"/>
  <c r="I208" i="8"/>
  <c r="R208" i="8"/>
  <c r="K209" i="8"/>
  <c r="L210" i="8"/>
  <c r="J215" i="8"/>
  <c r="J217" i="8"/>
  <c r="P215" i="8"/>
  <c r="P217" i="8"/>
  <c r="O215" i="8"/>
  <c r="Q216" i="8"/>
  <c r="I217" i="8"/>
  <c r="L223" i="8"/>
  <c r="N224" i="8"/>
  <c r="F225" i="8"/>
  <c r="I230" i="8"/>
  <c r="R230" i="8"/>
  <c r="K231" i="8"/>
  <c r="L232" i="8"/>
  <c r="J251" i="8"/>
  <c r="P251" i="8"/>
  <c r="Q250" i="8"/>
  <c r="I251" i="8"/>
  <c r="T271" i="8"/>
  <c r="O304" i="8"/>
  <c r="I304" i="8"/>
  <c r="J305" i="8"/>
  <c r="J304" i="8"/>
  <c r="K305" i="8"/>
  <c r="P305" i="8"/>
  <c r="P304" i="8"/>
  <c r="G304" i="8"/>
  <c r="N348" i="8"/>
  <c r="D409" i="8"/>
  <c r="R407" i="8"/>
  <c r="F407" i="8"/>
  <c r="O407" i="8"/>
  <c r="L407" i="8"/>
  <c r="J408" i="8"/>
  <c r="J409" i="8"/>
  <c r="J407" i="8"/>
  <c r="P408" i="8"/>
  <c r="P409" i="8"/>
  <c r="P407" i="8"/>
  <c r="I407" i="8"/>
  <c r="K272" i="8"/>
  <c r="K270" i="8"/>
  <c r="Q272" i="8"/>
  <c r="Q270" i="8"/>
  <c r="E306" i="8"/>
  <c r="E304" i="8"/>
  <c r="K306" i="8"/>
  <c r="K304" i="8"/>
  <c r="Q306" i="8"/>
  <c r="Q304" i="8"/>
  <c r="E305" i="8"/>
  <c r="Q305" i="8"/>
  <c r="H347" i="8"/>
  <c r="N347" i="8"/>
  <c r="T347" i="8"/>
  <c r="O347" i="8"/>
  <c r="J372" i="8"/>
  <c r="J371" i="8"/>
  <c r="P372" i="8"/>
  <c r="P371" i="8"/>
  <c r="J373" i="8"/>
  <c r="E381" i="8"/>
  <c r="E379" i="8"/>
  <c r="K381" i="8"/>
  <c r="K379" i="8"/>
  <c r="Q381" i="8"/>
  <c r="Q379" i="8"/>
  <c r="E380" i="8"/>
  <c r="Q380" i="8"/>
  <c r="F408" i="8"/>
  <c r="L408" i="8"/>
  <c r="R408" i="8"/>
  <c r="E373" i="8"/>
  <c r="E371" i="8"/>
  <c r="K373" i="8"/>
  <c r="K371" i="8"/>
  <c r="Q373" i="8"/>
  <c r="Q371" i="8"/>
  <c r="E372" i="8"/>
  <c r="Q372" i="8"/>
  <c r="G408" i="8"/>
  <c r="G409" i="8"/>
  <c r="M408" i="8"/>
  <c r="M409" i="8"/>
  <c r="S408" i="8"/>
  <c r="S409" i="8"/>
  <c r="M407" i="8"/>
  <c r="J348" i="8"/>
  <c r="J347" i="8"/>
  <c r="P348" i="8"/>
  <c r="P347" i="8"/>
  <c r="J349" i="8"/>
  <c r="E366" i="8"/>
  <c r="E364" i="8"/>
  <c r="K366" i="8"/>
  <c r="K364" i="8"/>
  <c r="Q366" i="8"/>
  <c r="Q364" i="8"/>
  <c r="E365" i="8"/>
  <c r="Q365" i="8"/>
  <c r="F372" i="8"/>
  <c r="L372" i="8"/>
  <c r="R372" i="8"/>
  <c r="G380" i="8"/>
  <c r="G381" i="8"/>
  <c r="M380" i="8"/>
  <c r="M381" i="8"/>
  <c r="S380" i="8"/>
  <c r="S381" i="8"/>
  <c r="M379" i="8"/>
  <c r="H407" i="8"/>
  <c r="N407" i="8"/>
  <c r="T407" i="8"/>
  <c r="H270" i="8"/>
  <c r="H272" i="8"/>
  <c r="N270" i="8"/>
  <c r="N272" i="8"/>
  <c r="T270" i="8"/>
  <c r="H304" i="8"/>
  <c r="N304" i="8"/>
  <c r="T304" i="8"/>
  <c r="E349" i="8"/>
  <c r="E347" i="8"/>
  <c r="K349" i="8"/>
  <c r="K347" i="8"/>
  <c r="Q349" i="8"/>
  <c r="Q347" i="8"/>
  <c r="E348" i="8"/>
  <c r="Q348" i="8"/>
  <c r="F365" i="8"/>
  <c r="L365" i="8"/>
  <c r="R365" i="8"/>
  <c r="G372" i="8"/>
  <c r="G373" i="8"/>
  <c r="M372" i="8"/>
  <c r="M373" i="8"/>
  <c r="S372" i="8"/>
  <c r="S373" i="8"/>
  <c r="M371" i="8"/>
  <c r="H379" i="8"/>
  <c r="N379" i="8"/>
  <c r="T379" i="8"/>
  <c r="N408" i="8"/>
  <c r="T272" i="8"/>
  <c r="H306" i="8"/>
  <c r="N306" i="8"/>
  <c r="T306" i="8"/>
  <c r="H349" i="8"/>
  <c r="N349" i="8"/>
  <c r="T349" i="8"/>
  <c r="H366" i="8"/>
  <c r="N366" i="8"/>
  <c r="T366" i="8"/>
  <c r="H373" i="8"/>
  <c r="N373" i="8"/>
  <c r="T373" i="8"/>
  <c r="H381" i="8"/>
  <c r="N381" i="8"/>
  <c r="T381" i="8"/>
  <c r="H409" i="8"/>
  <c r="N409" i="8"/>
  <c r="T409" i="8"/>
  <c r="K15" i="12" l="1"/>
  <c r="K24" i="12" s="1"/>
  <c r="O15" i="12"/>
  <c r="O26" i="12" s="1"/>
  <c r="H50" i="12"/>
  <c r="H52" i="12"/>
  <c r="D55" i="12"/>
  <c r="H55" i="12" s="1"/>
  <c r="H54" i="12"/>
  <c r="H53" i="12"/>
  <c r="H51" i="12"/>
  <c r="G15" i="12"/>
  <c r="G24" i="12" s="1"/>
  <c r="H15" i="12"/>
  <c r="H25" i="12" s="1"/>
  <c r="V341" i="8"/>
  <c r="V133" i="8"/>
  <c r="W133" i="8"/>
  <c r="U434" i="8"/>
  <c r="E15" i="12"/>
  <c r="E29" i="12" s="1"/>
  <c r="S21" i="12"/>
  <c r="S23" i="12"/>
  <c r="S22" i="12"/>
  <c r="I28" i="12"/>
  <c r="Q15" i="12"/>
  <c r="Q21" i="12" s="1"/>
  <c r="P28" i="12"/>
  <c r="S29" i="12"/>
  <c r="S25" i="12"/>
  <c r="S24" i="12"/>
  <c r="S26" i="12"/>
  <c r="S28" i="12"/>
  <c r="S27" i="12"/>
  <c r="D15" i="12"/>
  <c r="D25" i="12" s="1"/>
  <c r="P21" i="12"/>
  <c r="L15" i="12"/>
  <c r="L27" i="12" s="1"/>
  <c r="J25" i="12"/>
  <c r="I21" i="12"/>
  <c r="K25" i="12"/>
  <c r="J21" i="12"/>
  <c r="I24" i="12"/>
  <c r="I27" i="12"/>
  <c r="P25" i="12"/>
  <c r="P29" i="12"/>
  <c r="P24" i="12"/>
  <c r="P23" i="12"/>
  <c r="P26" i="12"/>
  <c r="P27" i="12"/>
  <c r="I23" i="12"/>
  <c r="I29" i="12"/>
  <c r="I26" i="12"/>
  <c r="I22" i="12"/>
  <c r="N15" i="12"/>
  <c r="J22" i="12"/>
  <c r="J24" i="12"/>
  <c r="J27" i="12"/>
  <c r="R15" i="12"/>
  <c r="F26" i="12"/>
  <c r="J23" i="12"/>
  <c r="J29" i="12"/>
  <c r="J26" i="12"/>
  <c r="F23" i="12"/>
  <c r="F22" i="12"/>
  <c r="F25" i="12"/>
  <c r="F28" i="12"/>
  <c r="F29" i="12"/>
  <c r="F24" i="12"/>
  <c r="F21" i="12"/>
  <c r="U15" i="12"/>
  <c r="M23" i="12"/>
  <c r="M28" i="12"/>
  <c r="M27" i="12"/>
  <c r="T25" i="12"/>
  <c r="T27" i="12"/>
  <c r="T22" i="12"/>
  <c r="T21" i="12"/>
  <c r="T23" i="12"/>
  <c r="T29" i="12"/>
  <c r="T28" i="12"/>
  <c r="T24" i="12"/>
  <c r="T26" i="12"/>
  <c r="M29" i="12"/>
  <c r="M25" i="12"/>
  <c r="M22" i="12"/>
  <c r="M24" i="12"/>
  <c r="M21" i="12"/>
  <c r="I434" i="8"/>
  <c r="I436" i="8" s="1"/>
  <c r="M434" i="8"/>
  <c r="M436" i="8" s="1"/>
  <c r="J197" i="8"/>
  <c r="N434" i="8"/>
  <c r="N436" i="8" s="1"/>
  <c r="R434" i="8"/>
  <c r="R436" i="8" s="1"/>
  <c r="Q434" i="8"/>
  <c r="Q436" i="8" s="1"/>
  <c r="T434" i="8"/>
  <c r="T436" i="8" s="1"/>
  <c r="P434" i="8"/>
  <c r="P436" i="8" s="1"/>
  <c r="L434" i="8"/>
  <c r="L436" i="8" s="1"/>
  <c r="H434" i="8"/>
  <c r="H436" i="8" s="1"/>
  <c r="G434" i="8"/>
  <c r="G436" i="8" s="1"/>
  <c r="K434" i="8"/>
  <c r="K436" i="8" s="1"/>
  <c r="J434" i="8"/>
  <c r="J436" i="8" s="1"/>
  <c r="O434" i="8"/>
  <c r="O436" i="8" s="1"/>
  <c r="S434" i="8"/>
  <c r="S436" i="8" s="1"/>
  <c r="N6" i="9"/>
  <c r="Q6" i="9"/>
  <c r="K196" i="8"/>
  <c r="K6" i="9"/>
  <c r="V24" i="8"/>
  <c r="D434" i="8"/>
  <c r="D436" i="8" s="1"/>
  <c r="T6" i="9"/>
  <c r="F434" i="8"/>
  <c r="F436" i="8" s="1"/>
  <c r="V25" i="8"/>
  <c r="E6" i="9"/>
  <c r="E434" i="8"/>
  <c r="E436" i="8" s="1"/>
  <c r="H6" i="9"/>
  <c r="G6" i="9"/>
  <c r="G14" i="9" s="1"/>
  <c r="G15" i="9" s="1"/>
  <c r="S6" i="9"/>
  <c r="S14" i="9" s="1"/>
  <c r="K26" i="8"/>
  <c r="U13" i="9"/>
  <c r="E54" i="9" s="1"/>
  <c r="V342" i="8"/>
  <c r="O343" i="8"/>
  <c r="E343" i="8"/>
  <c r="T343" i="8"/>
  <c r="G197" i="8"/>
  <c r="D9" i="9"/>
  <c r="V195" i="8"/>
  <c r="G26" i="8"/>
  <c r="U26" i="8"/>
  <c r="E26" i="8"/>
  <c r="O7" i="9"/>
  <c r="L7" i="9"/>
  <c r="O26" i="8"/>
  <c r="O6" i="9"/>
  <c r="N135" i="8"/>
  <c r="N10" i="9"/>
  <c r="L135" i="8"/>
  <c r="L10" i="9"/>
  <c r="F135" i="8"/>
  <c r="F10" i="9"/>
  <c r="R343" i="8"/>
  <c r="R13" i="9"/>
  <c r="E133" i="8"/>
  <c r="D10" i="9"/>
  <c r="F7" i="9"/>
  <c r="T7" i="9"/>
  <c r="K135" i="8"/>
  <c r="K10" i="9"/>
  <c r="Q197" i="8"/>
  <c r="Q9" i="9"/>
  <c r="T197" i="8"/>
  <c r="T9" i="9"/>
  <c r="N343" i="8"/>
  <c r="N13" i="9"/>
  <c r="R26" i="8"/>
  <c r="R6" i="9"/>
  <c r="Q86" i="8"/>
  <c r="Q7" i="9"/>
  <c r="Q135" i="8"/>
  <c r="Q10" i="9"/>
  <c r="T135" i="8"/>
  <c r="T10" i="9"/>
  <c r="E135" i="8"/>
  <c r="E10" i="9"/>
  <c r="E197" i="8"/>
  <c r="E9" i="9"/>
  <c r="N197" i="8"/>
  <c r="N9" i="9"/>
  <c r="F343" i="8"/>
  <c r="F13" i="9"/>
  <c r="Q343" i="8"/>
  <c r="Q13" i="9"/>
  <c r="I343" i="8"/>
  <c r="I13" i="9"/>
  <c r="K25" i="8"/>
  <c r="J6" i="9"/>
  <c r="J14" i="9" s="1"/>
  <c r="J27" i="9" s="1"/>
  <c r="F26" i="8"/>
  <c r="F6" i="9"/>
  <c r="U25" i="8"/>
  <c r="M135" i="8"/>
  <c r="M10" i="9"/>
  <c r="H197" i="8"/>
  <c r="H9" i="9"/>
  <c r="E24" i="8"/>
  <c r="D6" i="9"/>
  <c r="P26" i="8"/>
  <c r="P6" i="9"/>
  <c r="P14" i="9" s="1"/>
  <c r="P27" i="9" s="1"/>
  <c r="L26" i="8"/>
  <c r="L6" i="9"/>
  <c r="H135" i="8"/>
  <c r="H10" i="9"/>
  <c r="U341" i="8"/>
  <c r="D13" i="9"/>
  <c r="I26" i="8"/>
  <c r="I6" i="9"/>
  <c r="M26" i="8"/>
  <c r="M6" i="9"/>
  <c r="U436" i="8"/>
  <c r="U6" i="9"/>
  <c r="N86" i="8"/>
  <c r="N7" i="9"/>
  <c r="U135" i="8"/>
  <c r="U10" i="9"/>
  <c r="K197" i="8"/>
  <c r="K9" i="9"/>
  <c r="L197" i="8"/>
  <c r="L9" i="9"/>
  <c r="U197" i="8"/>
  <c r="U9" i="9"/>
  <c r="K343" i="8"/>
  <c r="K13" i="9"/>
  <c r="U343" i="8"/>
  <c r="I342" i="8"/>
  <c r="H343" i="8"/>
  <c r="U133" i="8"/>
  <c r="U342" i="8"/>
  <c r="U134" i="8"/>
  <c r="U195" i="8"/>
  <c r="U24" i="8"/>
  <c r="U196" i="8"/>
  <c r="N341" i="8"/>
  <c r="F342" i="8"/>
  <c r="O342" i="8"/>
  <c r="R342" i="8"/>
  <c r="L342" i="8"/>
  <c r="L343" i="8"/>
  <c r="T341" i="8"/>
  <c r="K341" i="8"/>
  <c r="H341" i="8"/>
  <c r="L196" i="8"/>
  <c r="R196" i="8"/>
  <c r="Q195" i="8"/>
  <c r="G196" i="8"/>
  <c r="F197" i="8"/>
  <c r="H196" i="8"/>
  <c r="E195" i="8"/>
  <c r="L195" i="8"/>
  <c r="G195" i="8"/>
  <c r="K195" i="8"/>
  <c r="R197" i="8"/>
  <c r="J195" i="8"/>
  <c r="M134" i="8"/>
  <c r="F134" i="8"/>
  <c r="R134" i="8"/>
  <c r="R135" i="8"/>
  <c r="F133" i="8"/>
  <c r="Q133" i="8"/>
  <c r="K133" i="8"/>
  <c r="M133" i="8"/>
  <c r="N134" i="8"/>
  <c r="O134" i="8"/>
  <c r="O135" i="8"/>
  <c r="L134" i="8"/>
  <c r="I134" i="8"/>
  <c r="I135" i="8"/>
  <c r="T86" i="8"/>
  <c r="E86" i="8"/>
  <c r="M25" i="8"/>
  <c r="Q26" i="8"/>
  <c r="R25" i="8"/>
  <c r="T26" i="8"/>
  <c r="Q25" i="8"/>
  <c r="S26" i="8"/>
  <c r="L25" i="8"/>
  <c r="S25" i="8"/>
  <c r="F25" i="8"/>
  <c r="G25" i="8"/>
  <c r="N26" i="8"/>
  <c r="N25" i="8"/>
  <c r="O25" i="8"/>
  <c r="P25" i="8"/>
  <c r="H26" i="8"/>
  <c r="H24" i="8"/>
  <c r="H25" i="8"/>
  <c r="I25" i="8"/>
  <c r="T25" i="8"/>
  <c r="P135" i="8"/>
  <c r="P133" i="8"/>
  <c r="P134" i="8"/>
  <c r="Q134" i="8"/>
  <c r="P342" i="8"/>
  <c r="P341" i="8"/>
  <c r="P343" i="8"/>
  <c r="I86" i="8"/>
  <c r="J342" i="8"/>
  <c r="J341" i="8"/>
  <c r="J343" i="8"/>
  <c r="K342" i="8"/>
  <c r="D135" i="8"/>
  <c r="T133" i="8"/>
  <c r="H133" i="8"/>
  <c r="O133" i="8"/>
  <c r="N133" i="8"/>
  <c r="E134" i="8"/>
  <c r="I133" i="8"/>
  <c r="S133" i="8"/>
  <c r="S134" i="8"/>
  <c r="S135" i="8"/>
  <c r="T134" i="8"/>
  <c r="L86" i="8"/>
  <c r="P197" i="8"/>
  <c r="P195" i="8"/>
  <c r="Q196" i="8"/>
  <c r="P196" i="8"/>
  <c r="O86" i="8"/>
  <c r="I24" i="8"/>
  <c r="O24" i="8"/>
  <c r="R24" i="8"/>
  <c r="S24" i="8"/>
  <c r="M24" i="8"/>
  <c r="L24" i="8"/>
  <c r="G24" i="8"/>
  <c r="F24" i="8"/>
  <c r="D26" i="8"/>
  <c r="O196" i="8"/>
  <c r="O197" i="8"/>
  <c r="O195" i="8"/>
  <c r="R341" i="8"/>
  <c r="F341" i="8"/>
  <c r="D343" i="8"/>
  <c r="O341" i="8"/>
  <c r="L341" i="8"/>
  <c r="I341" i="8"/>
  <c r="E342" i="8"/>
  <c r="E341" i="8"/>
  <c r="S342" i="8"/>
  <c r="S343" i="8"/>
  <c r="S341" i="8"/>
  <c r="T342" i="8"/>
  <c r="R133" i="8"/>
  <c r="G133" i="8"/>
  <c r="G134" i="8"/>
  <c r="G135" i="8"/>
  <c r="H134" i="8"/>
  <c r="F86" i="8"/>
  <c r="L133" i="8"/>
  <c r="K24" i="8"/>
  <c r="J135" i="8"/>
  <c r="J133" i="8"/>
  <c r="K134" i="8"/>
  <c r="J134" i="8"/>
  <c r="E25" i="8"/>
  <c r="G342" i="8"/>
  <c r="G343" i="8"/>
  <c r="G341" i="8"/>
  <c r="H342" i="8"/>
  <c r="I196" i="8"/>
  <c r="I195" i="8"/>
  <c r="I197" i="8"/>
  <c r="T24" i="8"/>
  <c r="Q342" i="8"/>
  <c r="J196" i="8"/>
  <c r="S195" i="8"/>
  <c r="S196" i="8"/>
  <c r="S197" i="8"/>
  <c r="T196" i="8"/>
  <c r="M195" i="8"/>
  <c r="M196" i="8"/>
  <c r="M197" i="8"/>
  <c r="N196" i="8"/>
  <c r="Q24" i="8"/>
  <c r="P24" i="8"/>
  <c r="M342" i="8"/>
  <c r="M343" i="8"/>
  <c r="N342" i="8"/>
  <c r="M341" i="8"/>
  <c r="R86" i="8"/>
  <c r="N24" i="8"/>
  <c r="Q341" i="8"/>
  <c r="D197" i="8"/>
  <c r="N195" i="8"/>
  <c r="E196" i="8"/>
  <c r="T195" i="8"/>
  <c r="H195" i="8"/>
  <c r="R195" i="8"/>
  <c r="F195" i="8"/>
  <c r="J24" i="8"/>
  <c r="J26" i="8"/>
  <c r="J25" i="8"/>
  <c r="O28" i="12" l="1"/>
  <c r="O24" i="12"/>
  <c r="H21" i="12"/>
  <c r="H27" i="12"/>
  <c r="G25" i="12"/>
  <c r="O23" i="12"/>
  <c r="O21" i="12"/>
  <c r="O27" i="12"/>
  <c r="H28" i="12"/>
  <c r="K29" i="12"/>
  <c r="O25" i="12"/>
  <c r="H23" i="12"/>
  <c r="G29" i="12"/>
  <c r="K22" i="12"/>
  <c r="O29" i="12"/>
  <c r="O22" i="12"/>
  <c r="G23" i="12"/>
  <c r="G22" i="12"/>
  <c r="K21" i="12"/>
  <c r="G28" i="12"/>
  <c r="G27" i="12"/>
  <c r="K26" i="12"/>
  <c r="G26" i="12"/>
  <c r="K23" i="12"/>
  <c r="K27" i="12"/>
  <c r="K28" i="12"/>
  <c r="I52" i="12"/>
  <c r="E55" i="12"/>
  <c r="I55" i="12" s="1"/>
  <c r="I54" i="12"/>
  <c r="I53" i="12"/>
  <c r="I50" i="12"/>
  <c r="I51" i="12"/>
  <c r="G21" i="12"/>
  <c r="H26" i="12"/>
  <c r="H24" i="12"/>
  <c r="H22" i="12"/>
  <c r="H29" i="12"/>
  <c r="E28" i="12"/>
  <c r="Q22" i="12"/>
  <c r="E26" i="12"/>
  <c r="E27" i="12"/>
  <c r="E23" i="12"/>
  <c r="E21" i="12"/>
  <c r="E25" i="12"/>
  <c r="E24" i="12"/>
  <c r="E22" i="12"/>
  <c r="Q25" i="12"/>
  <c r="Q29" i="12"/>
  <c r="D22" i="12"/>
  <c r="D23" i="12"/>
  <c r="D21" i="12"/>
  <c r="D24" i="12"/>
  <c r="Q24" i="12"/>
  <c r="D27" i="12"/>
  <c r="Q28" i="12"/>
  <c r="D26" i="12"/>
  <c r="Q23" i="12"/>
  <c r="D28" i="12"/>
  <c r="Q26" i="12"/>
  <c r="D29" i="12"/>
  <c r="Q27" i="12"/>
  <c r="L22" i="12"/>
  <c r="L28" i="12"/>
  <c r="L29" i="12"/>
  <c r="L25" i="12"/>
  <c r="L26" i="12"/>
  <c r="L23" i="12"/>
  <c r="L21" i="12"/>
  <c r="L24" i="12"/>
  <c r="U26" i="12"/>
  <c r="U28" i="12"/>
  <c r="U21" i="12"/>
  <c r="U22" i="12"/>
  <c r="U29" i="12"/>
  <c r="U27" i="12"/>
  <c r="U23" i="12"/>
  <c r="U24" i="12"/>
  <c r="R23" i="12"/>
  <c r="R29" i="12"/>
  <c r="R26" i="12"/>
  <c r="R21" i="12"/>
  <c r="R25" i="12"/>
  <c r="R22" i="12"/>
  <c r="R27" i="12"/>
  <c r="R28" i="12"/>
  <c r="N24" i="12"/>
  <c r="N25" i="12"/>
  <c r="N28" i="12"/>
  <c r="N26" i="12"/>
  <c r="N29" i="12"/>
  <c r="N27" i="12"/>
  <c r="N23" i="12"/>
  <c r="U25" i="12"/>
  <c r="N22" i="12"/>
  <c r="N21" i="12"/>
  <c r="R24" i="12"/>
  <c r="R14" i="9"/>
  <c r="R23" i="9" s="1"/>
  <c r="I14" i="9"/>
  <c r="I25" i="9" s="1"/>
  <c r="T14" i="9"/>
  <c r="G25" i="9"/>
  <c r="G27" i="9"/>
  <c r="G20" i="9"/>
  <c r="G21" i="9"/>
  <c r="N14" i="9"/>
  <c r="N24" i="9" s="1"/>
  <c r="Q14" i="9"/>
  <c r="Q26" i="9" s="1"/>
  <c r="G22" i="9"/>
  <c r="G24" i="9"/>
  <c r="G23" i="9"/>
  <c r="G26" i="9"/>
  <c r="P23" i="9"/>
  <c r="P24" i="9"/>
  <c r="S24" i="9"/>
  <c r="S23" i="9"/>
  <c r="S27" i="9"/>
  <c r="P22" i="9"/>
  <c r="S20" i="9"/>
  <c r="S21" i="9"/>
  <c r="S26" i="9"/>
  <c r="P25" i="9"/>
  <c r="S15" i="9"/>
  <c r="J24" i="9"/>
  <c r="S25" i="9"/>
  <c r="S22" i="9"/>
  <c r="U14" i="9"/>
  <c r="J22" i="9"/>
  <c r="J23" i="9"/>
  <c r="P21" i="9"/>
  <c r="J21" i="9"/>
  <c r="J25" i="9"/>
  <c r="P26" i="9"/>
  <c r="M14" i="9"/>
  <c r="M20" i="9" s="1"/>
  <c r="D14" i="9"/>
  <c r="F14" i="9"/>
  <c r="F20" i="9" s="1"/>
  <c r="J26" i="9"/>
  <c r="L14" i="9"/>
  <c r="L23" i="9" s="1"/>
  <c r="H14" i="9"/>
  <c r="E14" i="9"/>
  <c r="E23" i="9" s="1"/>
  <c r="O14" i="9"/>
  <c r="J20" i="9"/>
  <c r="J15" i="9"/>
  <c r="K14" i="9"/>
  <c r="K27" i="9" s="1"/>
  <c r="P20" i="9"/>
  <c r="P15" i="9"/>
  <c r="H54" i="9" l="1"/>
  <c r="H53" i="9"/>
  <c r="H52" i="9"/>
  <c r="H50" i="9"/>
  <c r="H51" i="9"/>
  <c r="H49" i="9"/>
  <c r="U20" i="9"/>
  <c r="I22" i="9"/>
  <c r="R15" i="9"/>
  <c r="I26" i="9"/>
  <c r="T20" i="9"/>
  <c r="I27" i="9"/>
  <c r="I21" i="9"/>
  <c r="I15" i="9"/>
  <c r="I20" i="9"/>
  <c r="I24" i="9"/>
  <c r="I23" i="9"/>
  <c r="R25" i="9"/>
  <c r="R26" i="9"/>
  <c r="R21" i="9"/>
  <c r="R27" i="9"/>
  <c r="R24" i="9"/>
  <c r="R22" i="9"/>
  <c r="R20" i="9"/>
  <c r="T26" i="9"/>
  <c r="T22" i="9"/>
  <c r="T15" i="9"/>
  <c r="T21" i="9"/>
  <c r="Q24" i="9"/>
  <c r="T27" i="9"/>
  <c r="T23" i="9"/>
  <c r="T25" i="9"/>
  <c r="T24" i="9"/>
  <c r="N26" i="9"/>
  <c r="N22" i="9"/>
  <c r="N15" i="9"/>
  <c r="N21" i="9"/>
  <c r="N25" i="9"/>
  <c r="Q25" i="9"/>
  <c r="Q27" i="9"/>
  <c r="Q23" i="9"/>
  <c r="N27" i="9"/>
  <c r="Q15" i="9"/>
  <c r="N20" i="9"/>
  <c r="Q21" i="9"/>
  <c r="Q20" i="9"/>
  <c r="Q22" i="9"/>
  <c r="N23" i="9"/>
  <c r="K23" i="9"/>
  <c r="M24" i="9"/>
  <c r="L21" i="9"/>
  <c r="L24" i="9"/>
  <c r="F24" i="9"/>
  <c r="L20" i="9"/>
  <c r="F27" i="9"/>
  <c r="U24" i="9"/>
  <c r="D21" i="9"/>
  <c r="D15" i="9"/>
  <c r="D24" i="9"/>
  <c r="D20" i="9"/>
  <c r="D26" i="9"/>
  <c r="D27" i="9"/>
  <c r="D22" i="9"/>
  <c r="D25" i="9"/>
  <c r="D23" i="9"/>
  <c r="E24" i="9"/>
  <c r="U27" i="9"/>
  <c r="U15" i="9"/>
  <c r="U26" i="9"/>
  <c r="U21" i="9"/>
  <c r="U25" i="9"/>
  <c r="U22" i="9"/>
  <c r="K21" i="9"/>
  <c r="K15" i="9"/>
  <c r="K22" i="9"/>
  <c r="K20" i="9"/>
  <c r="K26" i="9"/>
  <c r="K25" i="9"/>
  <c r="K24" i="9"/>
  <c r="E21" i="9"/>
  <c r="E15" i="9"/>
  <c r="E20" i="9"/>
  <c r="E27" i="9"/>
  <c r="E26" i="9"/>
  <c r="E25" i="9"/>
  <c r="E22" i="9"/>
  <c r="F22" i="9"/>
  <c r="F15" i="9"/>
  <c r="F25" i="9"/>
  <c r="F26" i="9"/>
  <c r="F23" i="9"/>
  <c r="M21" i="9"/>
  <c r="M15" i="9"/>
  <c r="M22" i="9"/>
  <c r="M25" i="9"/>
  <c r="M23" i="9"/>
  <c r="M27" i="9"/>
  <c r="M26" i="9"/>
  <c r="H23" i="9"/>
  <c r="H15" i="9"/>
  <c r="H26" i="9"/>
  <c r="H25" i="9"/>
  <c r="H21" i="9"/>
  <c r="H27" i="9"/>
  <c r="H24" i="9"/>
  <c r="H22" i="9"/>
  <c r="H20" i="9"/>
  <c r="F21" i="9"/>
  <c r="O20" i="9"/>
  <c r="O15" i="9"/>
  <c r="O22" i="9"/>
  <c r="O23" i="9"/>
  <c r="O26" i="9"/>
  <c r="O27" i="9"/>
  <c r="O24" i="9"/>
  <c r="O21" i="9"/>
  <c r="O25" i="9"/>
  <c r="L15" i="9"/>
  <c r="L22" i="9"/>
  <c r="L27" i="9"/>
  <c r="L26" i="9"/>
  <c r="L25" i="9"/>
  <c r="U23" i="9"/>
  <c r="C48" i="7" l="1"/>
  <c r="C47" i="7"/>
  <c r="C46" i="7"/>
  <c r="C12" i="7"/>
  <c r="C11" i="7"/>
  <c r="C10" i="7"/>
  <c r="C9" i="7"/>
  <c r="C8" i="7"/>
  <c r="C7" i="7"/>
  <c r="C6" i="7"/>
  <c r="U357" i="5"/>
  <c r="D357" i="5"/>
  <c r="E357" i="5"/>
  <c r="E12" i="7" s="1"/>
  <c r="F357" i="5"/>
  <c r="F12" i="7" s="1"/>
  <c r="G357" i="5"/>
  <c r="G12" i="7" s="1"/>
  <c r="H357" i="5"/>
  <c r="H12" i="7" s="1"/>
  <c r="I357" i="5"/>
  <c r="I12" i="7" s="1"/>
  <c r="J357" i="5"/>
  <c r="J12" i="7" s="1"/>
  <c r="K357" i="5"/>
  <c r="K12" i="7" s="1"/>
  <c r="L357" i="5"/>
  <c r="L12" i="7" s="1"/>
  <c r="M357" i="5"/>
  <c r="M360" i="5" s="1"/>
  <c r="N357" i="5"/>
  <c r="N12" i="7" s="1"/>
  <c r="O357" i="5"/>
  <c r="O12" i="7" s="1"/>
  <c r="P357" i="5"/>
  <c r="P360" i="5" s="1"/>
  <c r="Q357" i="5"/>
  <c r="Q12" i="7" s="1"/>
  <c r="R357" i="5"/>
  <c r="R12" i="7" s="1"/>
  <c r="S357" i="5"/>
  <c r="S360" i="5" s="1"/>
  <c r="T357" i="5"/>
  <c r="T12" i="7" s="1"/>
  <c r="V335" i="5"/>
  <c r="U312" i="5"/>
  <c r="V314" i="5" s="1"/>
  <c r="U290" i="5"/>
  <c r="U272" i="5"/>
  <c r="U224" i="5"/>
  <c r="V226" i="5" s="1"/>
  <c r="U216" i="5"/>
  <c r="U209" i="5"/>
  <c r="U202" i="5"/>
  <c r="V204" i="5" s="1"/>
  <c r="U161" i="5"/>
  <c r="U154" i="5"/>
  <c r="U146" i="5"/>
  <c r="V148" i="5" s="1"/>
  <c r="U139" i="5"/>
  <c r="U97" i="5"/>
  <c r="U70" i="5"/>
  <c r="U63" i="5"/>
  <c r="V65" i="5" s="1"/>
  <c r="U56" i="5"/>
  <c r="U45" i="5"/>
  <c r="U38" i="5"/>
  <c r="U30" i="5"/>
  <c r="U12" i="5"/>
  <c r="U11" i="5"/>
  <c r="S386" i="5"/>
  <c r="R386" i="5"/>
  <c r="Q386" i="5"/>
  <c r="P386" i="5"/>
  <c r="O386" i="5"/>
  <c r="N386" i="5"/>
  <c r="M386" i="5"/>
  <c r="L386" i="5"/>
  <c r="K386" i="5"/>
  <c r="J386" i="5"/>
  <c r="I386" i="5"/>
  <c r="H386" i="5"/>
  <c r="G386" i="5"/>
  <c r="F386" i="5"/>
  <c r="E386" i="5"/>
  <c r="D386" i="5"/>
  <c r="Q336" i="5"/>
  <c r="P336" i="5"/>
  <c r="N336" i="5"/>
  <c r="L336" i="5"/>
  <c r="K336" i="5"/>
  <c r="J336" i="5"/>
  <c r="H336" i="5"/>
  <c r="G336" i="5"/>
  <c r="F336" i="5"/>
  <c r="E336" i="5"/>
  <c r="D336" i="5"/>
  <c r="T312" i="5"/>
  <c r="S312" i="5"/>
  <c r="S315" i="5" s="1"/>
  <c r="R312" i="5"/>
  <c r="Q312" i="5"/>
  <c r="P312" i="5"/>
  <c r="O312" i="5"/>
  <c r="N312" i="5"/>
  <c r="M312" i="5"/>
  <c r="L312" i="5"/>
  <c r="K312" i="5"/>
  <c r="J312" i="5"/>
  <c r="J315" i="5" s="1"/>
  <c r="I312" i="5"/>
  <c r="H312" i="5"/>
  <c r="G312" i="5"/>
  <c r="F312" i="5"/>
  <c r="E312" i="5"/>
  <c r="D312" i="5"/>
  <c r="W313" i="5" s="1"/>
  <c r="T290" i="5"/>
  <c r="S290" i="5"/>
  <c r="R290" i="5"/>
  <c r="Q290" i="5"/>
  <c r="Q293" i="5" s="1"/>
  <c r="P290" i="5"/>
  <c r="O290" i="5"/>
  <c r="N290" i="5"/>
  <c r="M290" i="5"/>
  <c r="M293" i="5" s="1"/>
  <c r="L290" i="5"/>
  <c r="L293" i="5" s="1"/>
  <c r="K290" i="5"/>
  <c r="K293" i="5" s="1"/>
  <c r="J290" i="5"/>
  <c r="I290" i="5"/>
  <c r="H290" i="5"/>
  <c r="G290" i="5"/>
  <c r="F290" i="5"/>
  <c r="F293" i="5" s="1"/>
  <c r="E290" i="5"/>
  <c r="E293" i="5" s="1"/>
  <c r="D290" i="5"/>
  <c r="T272" i="5"/>
  <c r="S272" i="5"/>
  <c r="S8" i="7" s="1"/>
  <c r="R272" i="5"/>
  <c r="R275" i="5" s="1"/>
  <c r="Q272" i="5"/>
  <c r="Q275" i="5" s="1"/>
  <c r="P272" i="5"/>
  <c r="P8" i="7" s="1"/>
  <c r="O272" i="5"/>
  <c r="O8" i="7" s="1"/>
  <c r="N272" i="5"/>
  <c r="N275" i="5" s="1"/>
  <c r="M272" i="5"/>
  <c r="M8" i="7" s="1"/>
  <c r="L272" i="5"/>
  <c r="L8" i="7" s="1"/>
  <c r="K272" i="5"/>
  <c r="K275" i="5" s="1"/>
  <c r="J272" i="5"/>
  <c r="J275" i="5" s="1"/>
  <c r="I272" i="5"/>
  <c r="I8" i="7" s="1"/>
  <c r="H272" i="5"/>
  <c r="H275" i="5" s="1"/>
  <c r="G272" i="5"/>
  <c r="G275" i="5" s="1"/>
  <c r="F272" i="5"/>
  <c r="F275" i="5" s="1"/>
  <c r="E272" i="5"/>
  <c r="E275" i="5" s="1"/>
  <c r="D272" i="5"/>
  <c r="W273" i="5" s="1"/>
  <c r="S234" i="5"/>
  <c r="T224" i="5"/>
  <c r="S224" i="5"/>
  <c r="R224" i="5"/>
  <c r="R227" i="5" s="1"/>
  <c r="Q224" i="5"/>
  <c r="Q227" i="5" s="1"/>
  <c r="P224" i="5"/>
  <c r="O224" i="5"/>
  <c r="N224" i="5"/>
  <c r="M224" i="5"/>
  <c r="L224" i="5"/>
  <c r="L227" i="5" s="1"/>
  <c r="K224" i="5"/>
  <c r="K227" i="5" s="1"/>
  <c r="J224" i="5"/>
  <c r="I224" i="5"/>
  <c r="H224" i="5"/>
  <c r="G224" i="5"/>
  <c r="F224" i="5"/>
  <c r="E224" i="5"/>
  <c r="E227" i="5" s="1"/>
  <c r="D224" i="5"/>
  <c r="W225" i="5" s="1"/>
  <c r="T216" i="5"/>
  <c r="S216" i="5"/>
  <c r="S219" i="5" s="1"/>
  <c r="R216" i="5"/>
  <c r="R219" i="5" s="1"/>
  <c r="Q216" i="5"/>
  <c r="Q219" i="5" s="1"/>
  <c r="P216" i="5"/>
  <c r="P219" i="5" s="1"/>
  <c r="O216" i="5"/>
  <c r="N216" i="5"/>
  <c r="N219" i="5" s="1"/>
  <c r="M216" i="5"/>
  <c r="L216" i="5"/>
  <c r="K216" i="5"/>
  <c r="K219" i="5" s="1"/>
  <c r="J216" i="5"/>
  <c r="J219" i="5" s="1"/>
  <c r="I216" i="5"/>
  <c r="H216" i="5"/>
  <c r="H219" i="5" s="1"/>
  <c r="G216" i="5"/>
  <c r="G219" i="5" s="1"/>
  <c r="F216" i="5"/>
  <c r="E216" i="5"/>
  <c r="E219" i="5" s="1"/>
  <c r="D216" i="5"/>
  <c r="W217" i="5" s="1"/>
  <c r="T209" i="5"/>
  <c r="S209" i="5"/>
  <c r="R209" i="5"/>
  <c r="Q209" i="5"/>
  <c r="Q212" i="5" s="1"/>
  <c r="P209" i="5"/>
  <c r="P212" i="5" s="1"/>
  <c r="O209" i="5"/>
  <c r="O212" i="5" s="1"/>
  <c r="N209" i="5"/>
  <c r="M209" i="5"/>
  <c r="M212" i="5" s="1"/>
  <c r="L209" i="5"/>
  <c r="K209" i="5"/>
  <c r="J209" i="5"/>
  <c r="J212" i="5" s="1"/>
  <c r="I209" i="5"/>
  <c r="I212" i="5" s="1"/>
  <c r="H209" i="5"/>
  <c r="G209" i="5"/>
  <c r="G212" i="5" s="1"/>
  <c r="F209" i="5"/>
  <c r="E209" i="5"/>
  <c r="D209" i="5"/>
  <c r="W210" i="5" s="1"/>
  <c r="T202" i="5"/>
  <c r="S202" i="5"/>
  <c r="R202" i="5"/>
  <c r="Q202" i="5"/>
  <c r="P202" i="5"/>
  <c r="O202" i="5"/>
  <c r="O205" i="5" s="1"/>
  <c r="N202" i="5"/>
  <c r="M202" i="5"/>
  <c r="M205" i="5" s="1"/>
  <c r="L202" i="5"/>
  <c r="L205" i="5" s="1"/>
  <c r="K202" i="5"/>
  <c r="J202" i="5"/>
  <c r="I202" i="5"/>
  <c r="H202" i="5"/>
  <c r="G202" i="5"/>
  <c r="G205" i="5" s="1"/>
  <c r="F202" i="5"/>
  <c r="E202" i="5"/>
  <c r="D202" i="5"/>
  <c r="T161" i="5"/>
  <c r="S161" i="5"/>
  <c r="S164" i="5" s="1"/>
  <c r="R161" i="5"/>
  <c r="Q161" i="5"/>
  <c r="P161" i="5"/>
  <c r="O161" i="5"/>
  <c r="N161" i="5"/>
  <c r="M161" i="5"/>
  <c r="M164" i="5" s="1"/>
  <c r="L161" i="5"/>
  <c r="K161" i="5"/>
  <c r="J161" i="5"/>
  <c r="J164" i="5" s="1"/>
  <c r="I161" i="5"/>
  <c r="H161" i="5"/>
  <c r="G161" i="5"/>
  <c r="F161" i="5"/>
  <c r="E161" i="5"/>
  <c r="D161" i="5"/>
  <c r="W162" i="5" s="1"/>
  <c r="T154" i="5"/>
  <c r="S154" i="5"/>
  <c r="S157" i="5" s="1"/>
  <c r="R154" i="5"/>
  <c r="Q154" i="5"/>
  <c r="P154" i="5"/>
  <c r="P157" i="5" s="1"/>
  <c r="O154" i="5"/>
  <c r="N154" i="5"/>
  <c r="M154" i="5"/>
  <c r="M157" i="5" s="1"/>
  <c r="L154" i="5"/>
  <c r="K154" i="5"/>
  <c r="J154" i="5"/>
  <c r="J157" i="5" s="1"/>
  <c r="I154" i="5"/>
  <c r="H154" i="5"/>
  <c r="G154" i="5"/>
  <c r="G157" i="5" s="1"/>
  <c r="F154" i="5"/>
  <c r="E154" i="5"/>
  <c r="D154" i="5"/>
  <c r="T146" i="5"/>
  <c r="S146" i="5"/>
  <c r="R146" i="5"/>
  <c r="R149" i="5" s="1"/>
  <c r="R150" i="5" s="1"/>
  <c r="Q146" i="5"/>
  <c r="P146" i="5"/>
  <c r="O146" i="5"/>
  <c r="O149" i="5" s="1"/>
  <c r="O150" i="5" s="1"/>
  <c r="N146" i="5"/>
  <c r="M146" i="5"/>
  <c r="M149" i="5" s="1"/>
  <c r="M150" i="5" s="1"/>
  <c r="L146" i="5"/>
  <c r="K146" i="5"/>
  <c r="J146" i="5"/>
  <c r="I146" i="5"/>
  <c r="I149" i="5" s="1"/>
  <c r="I150" i="5" s="1"/>
  <c r="H146" i="5"/>
  <c r="G146" i="5"/>
  <c r="G149" i="5" s="1"/>
  <c r="G150" i="5" s="1"/>
  <c r="F146" i="5"/>
  <c r="E146" i="5"/>
  <c r="D146" i="5"/>
  <c r="T139" i="5"/>
  <c r="S139" i="5"/>
  <c r="S142" i="5" s="1"/>
  <c r="R139" i="5"/>
  <c r="Q139" i="5"/>
  <c r="Q142" i="5" s="1"/>
  <c r="P139" i="5"/>
  <c r="O139" i="5"/>
  <c r="N139" i="5"/>
  <c r="M139" i="5"/>
  <c r="L139" i="5"/>
  <c r="K139" i="5"/>
  <c r="K142" i="5" s="1"/>
  <c r="J139" i="5"/>
  <c r="J142" i="5" s="1"/>
  <c r="I139" i="5"/>
  <c r="H139" i="5"/>
  <c r="G139" i="5"/>
  <c r="G142" i="5" s="1"/>
  <c r="F139" i="5"/>
  <c r="E139" i="5"/>
  <c r="E142" i="5" s="1"/>
  <c r="D139" i="5"/>
  <c r="T97" i="5"/>
  <c r="S97" i="5"/>
  <c r="R97" i="5"/>
  <c r="Q97" i="5"/>
  <c r="Q84" i="5" s="1"/>
  <c r="Q87" i="5" s="1"/>
  <c r="P97" i="5"/>
  <c r="P84" i="5" s="1"/>
  <c r="P7" i="7" s="1"/>
  <c r="O97" i="5"/>
  <c r="N97" i="5"/>
  <c r="M97" i="5"/>
  <c r="L97" i="5"/>
  <c r="K97" i="5"/>
  <c r="K84" i="5" s="1"/>
  <c r="K7" i="7" s="1"/>
  <c r="J97" i="5"/>
  <c r="J100" i="5" s="1"/>
  <c r="I97" i="5"/>
  <c r="H97" i="5"/>
  <c r="G97" i="5"/>
  <c r="G100" i="5" s="1"/>
  <c r="F97" i="5"/>
  <c r="E97" i="5"/>
  <c r="E84" i="5" s="1"/>
  <c r="E7" i="7" s="1"/>
  <c r="D97" i="5"/>
  <c r="W98" i="5" s="1"/>
  <c r="T70" i="5"/>
  <c r="S70" i="5"/>
  <c r="R70" i="5"/>
  <c r="Q70" i="5"/>
  <c r="Q73" i="5" s="1"/>
  <c r="P70" i="5"/>
  <c r="P73" i="5" s="1"/>
  <c r="O70" i="5"/>
  <c r="N70" i="5"/>
  <c r="M70" i="5"/>
  <c r="M73" i="5" s="1"/>
  <c r="L70" i="5"/>
  <c r="K70" i="5"/>
  <c r="K73" i="5" s="1"/>
  <c r="J70" i="5"/>
  <c r="J73" i="5" s="1"/>
  <c r="I70" i="5"/>
  <c r="H70" i="5"/>
  <c r="G70" i="5"/>
  <c r="G73" i="5" s="1"/>
  <c r="F70" i="5"/>
  <c r="E70" i="5"/>
  <c r="E73" i="5" s="1"/>
  <c r="D70" i="5"/>
  <c r="W71" i="5" s="1"/>
  <c r="T63" i="5"/>
  <c r="S63" i="5"/>
  <c r="S66" i="5" s="1"/>
  <c r="R63" i="5"/>
  <c r="Q63" i="5"/>
  <c r="P63" i="5"/>
  <c r="P66" i="5" s="1"/>
  <c r="O63" i="5"/>
  <c r="O66" i="5" s="1"/>
  <c r="N63" i="5"/>
  <c r="M63" i="5"/>
  <c r="M66" i="5" s="1"/>
  <c r="L63" i="5"/>
  <c r="K63" i="5"/>
  <c r="J63" i="5"/>
  <c r="I63" i="5"/>
  <c r="I66" i="5" s="1"/>
  <c r="H63" i="5"/>
  <c r="G63" i="5"/>
  <c r="G66" i="5" s="1"/>
  <c r="F63" i="5"/>
  <c r="E63" i="5"/>
  <c r="D63" i="5"/>
  <c r="W64" i="5" s="1"/>
  <c r="T56" i="5"/>
  <c r="S56" i="5"/>
  <c r="R56" i="5"/>
  <c r="Q56" i="5"/>
  <c r="Q59" i="5" s="1"/>
  <c r="P56" i="5"/>
  <c r="O56" i="5"/>
  <c r="N56" i="5"/>
  <c r="M56" i="5"/>
  <c r="L56" i="5"/>
  <c r="K56" i="5"/>
  <c r="J56" i="5"/>
  <c r="J59" i="5" s="1"/>
  <c r="I56" i="5"/>
  <c r="H56" i="5"/>
  <c r="G56" i="5"/>
  <c r="F56" i="5"/>
  <c r="E56" i="5"/>
  <c r="E59" i="5" s="1"/>
  <c r="D56" i="5"/>
  <c r="W57" i="5" s="1"/>
  <c r="T45" i="5"/>
  <c r="S45" i="5"/>
  <c r="S48" i="5" s="1"/>
  <c r="R45" i="5"/>
  <c r="Q45" i="5"/>
  <c r="Q48" i="5" s="1"/>
  <c r="P45" i="5"/>
  <c r="O45" i="5"/>
  <c r="N45" i="5"/>
  <c r="M45" i="5"/>
  <c r="M48" i="5" s="1"/>
  <c r="L45" i="5"/>
  <c r="K45" i="5"/>
  <c r="J45" i="5"/>
  <c r="I45" i="5"/>
  <c r="H45" i="5"/>
  <c r="G45" i="5"/>
  <c r="F45" i="5"/>
  <c r="E45" i="5"/>
  <c r="D45" i="5"/>
  <c r="W46" i="5" s="1"/>
  <c r="T38" i="5"/>
  <c r="S38" i="5"/>
  <c r="S41" i="5" s="1"/>
  <c r="R38" i="5"/>
  <c r="Q38" i="5"/>
  <c r="Q41" i="5" s="1"/>
  <c r="P38" i="5"/>
  <c r="O38" i="5"/>
  <c r="O41" i="5" s="1"/>
  <c r="N38" i="5"/>
  <c r="M38" i="5"/>
  <c r="L38" i="5"/>
  <c r="K38" i="5"/>
  <c r="J38" i="5"/>
  <c r="J41" i="5" s="1"/>
  <c r="I38" i="5"/>
  <c r="H38" i="5"/>
  <c r="G38" i="5"/>
  <c r="G41" i="5" s="1"/>
  <c r="F38" i="5"/>
  <c r="E38" i="5"/>
  <c r="E41" i="5" s="1"/>
  <c r="D38" i="5"/>
  <c r="T30" i="5"/>
  <c r="S30" i="5"/>
  <c r="R30" i="5"/>
  <c r="Q30" i="5"/>
  <c r="P30" i="5"/>
  <c r="P33" i="5" s="1"/>
  <c r="O30" i="5"/>
  <c r="O33" i="5" s="1"/>
  <c r="N30" i="5"/>
  <c r="M30" i="5"/>
  <c r="M33" i="5" s="1"/>
  <c r="L30" i="5"/>
  <c r="K30" i="5"/>
  <c r="K33" i="5" s="1"/>
  <c r="J30" i="5"/>
  <c r="J33" i="5" s="1"/>
  <c r="I30" i="5"/>
  <c r="H30" i="5"/>
  <c r="G30" i="5"/>
  <c r="G33" i="5" s="1"/>
  <c r="F30" i="5"/>
  <c r="E30" i="5"/>
  <c r="D30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U388" i="3"/>
  <c r="U12" i="3"/>
  <c r="V346" i="3"/>
  <c r="U322" i="3"/>
  <c r="V324" i="3" s="1"/>
  <c r="U305" i="3"/>
  <c r="V307" i="3" s="1"/>
  <c r="V295" i="3"/>
  <c r="U280" i="3"/>
  <c r="U259" i="3"/>
  <c r="V241" i="3"/>
  <c r="U232" i="3"/>
  <c r="V234" i="3" s="1"/>
  <c r="U223" i="3"/>
  <c r="V225" i="3" s="1"/>
  <c r="U216" i="3"/>
  <c r="V218" i="3" s="1"/>
  <c r="U209" i="3"/>
  <c r="V211" i="3" s="1"/>
  <c r="U175" i="3"/>
  <c r="V177" i="3" s="1"/>
  <c r="U168" i="3"/>
  <c r="V170" i="3" s="1"/>
  <c r="U161" i="3"/>
  <c r="V163" i="3" s="1"/>
  <c r="U154" i="3"/>
  <c r="V156" i="3" s="1"/>
  <c r="U147" i="3"/>
  <c r="V149" i="3" s="1"/>
  <c r="U119" i="3"/>
  <c r="V121" i="3" s="1"/>
  <c r="U112" i="3"/>
  <c r="V114" i="3" s="1"/>
  <c r="U105" i="3"/>
  <c r="V107" i="3" s="1"/>
  <c r="U98" i="3"/>
  <c r="V100" i="3" s="1"/>
  <c r="U78" i="3"/>
  <c r="V80" i="3" s="1"/>
  <c r="U71" i="3"/>
  <c r="V73" i="3" s="1"/>
  <c r="U64" i="3"/>
  <c r="D54" i="4" s="1"/>
  <c r="U53" i="3"/>
  <c r="V55" i="3" s="1"/>
  <c r="U38" i="3"/>
  <c r="V40" i="3" s="1"/>
  <c r="U10" i="3"/>
  <c r="U9" i="3"/>
  <c r="T388" i="3"/>
  <c r="T13" i="4" s="1"/>
  <c r="S388" i="3"/>
  <c r="S13" i="4" s="1"/>
  <c r="R388" i="3"/>
  <c r="R13" i="4" s="1"/>
  <c r="Q388" i="3"/>
  <c r="Q13" i="4" s="1"/>
  <c r="P388" i="3"/>
  <c r="P13" i="4" s="1"/>
  <c r="O388" i="3"/>
  <c r="O13" i="4" s="1"/>
  <c r="N388" i="3"/>
  <c r="N13" i="4" s="1"/>
  <c r="M388" i="3"/>
  <c r="M13" i="4" s="1"/>
  <c r="L388" i="3"/>
  <c r="L13" i="4" s="1"/>
  <c r="K388" i="3"/>
  <c r="K13" i="4" s="1"/>
  <c r="J388" i="3"/>
  <c r="J13" i="4" s="1"/>
  <c r="I388" i="3"/>
  <c r="I13" i="4" s="1"/>
  <c r="H388" i="3"/>
  <c r="H13" i="4" s="1"/>
  <c r="G388" i="3"/>
  <c r="G13" i="4" s="1"/>
  <c r="F388" i="3"/>
  <c r="F13" i="4" s="1"/>
  <c r="E388" i="3"/>
  <c r="E13" i="4" s="1"/>
  <c r="D388" i="3"/>
  <c r="W389" i="3" s="1"/>
  <c r="T12" i="3"/>
  <c r="S12" i="3"/>
  <c r="N12" i="3"/>
  <c r="M12" i="3"/>
  <c r="H12" i="3"/>
  <c r="G12" i="3"/>
  <c r="D12" i="3"/>
  <c r="T322" i="3"/>
  <c r="T12" i="4" s="1"/>
  <c r="S322" i="3"/>
  <c r="S12" i="4" s="1"/>
  <c r="R322" i="3"/>
  <c r="R12" i="4" s="1"/>
  <c r="Q322" i="3"/>
  <c r="Q12" i="4" s="1"/>
  <c r="P322" i="3"/>
  <c r="P12" i="4" s="1"/>
  <c r="O322" i="3"/>
  <c r="O12" i="4" s="1"/>
  <c r="N322" i="3"/>
  <c r="N12" i="4" s="1"/>
  <c r="M322" i="3"/>
  <c r="M12" i="4" s="1"/>
  <c r="L322" i="3"/>
  <c r="L12" i="4" s="1"/>
  <c r="K322" i="3"/>
  <c r="K12" i="4" s="1"/>
  <c r="J322" i="3"/>
  <c r="J12" i="4" s="1"/>
  <c r="I322" i="3"/>
  <c r="I12" i="4" s="1"/>
  <c r="H322" i="3"/>
  <c r="H12" i="4" s="1"/>
  <c r="G322" i="3"/>
  <c r="G12" i="4" s="1"/>
  <c r="F322" i="3"/>
  <c r="F12" i="4" s="1"/>
  <c r="E322" i="3"/>
  <c r="E12" i="4" s="1"/>
  <c r="D322" i="3"/>
  <c r="W323" i="3" s="1"/>
  <c r="T305" i="3"/>
  <c r="S305" i="3"/>
  <c r="R305" i="3"/>
  <c r="Q305" i="3"/>
  <c r="P305" i="3"/>
  <c r="O305" i="3"/>
  <c r="N305" i="3"/>
  <c r="M305" i="3"/>
  <c r="L305" i="3"/>
  <c r="K305" i="3"/>
  <c r="J305" i="3"/>
  <c r="I305" i="3"/>
  <c r="H305" i="3"/>
  <c r="G305" i="3"/>
  <c r="F305" i="3"/>
  <c r="E305" i="3"/>
  <c r="D305" i="3"/>
  <c r="T280" i="3"/>
  <c r="T8" i="4" s="1"/>
  <c r="S280" i="3"/>
  <c r="S8" i="4" s="1"/>
  <c r="R280" i="3"/>
  <c r="R8" i="4" s="1"/>
  <c r="Q280" i="3"/>
  <c r="Q8" i="4" s="1"/>
  <c r="P280" i="3"/>
  <c r="P8" i="4" s="1"/>
  <c r="O280" i="3"/>
  <c r="O8" i="4" s="1"/>
  <c r="N280" i="3"/>
  <c r="N8" i="4" s="1"/>
  <c r="M280" i="3"/>
  <c r="M8" i="4" s="1"/>
  <c r="L280" i="3"/>
  <c r="L8" i="4" s="1"/>
  <c r="K280" i="3"/>
  <c r="K8" i="4" s="1"/>
  <c r="J280" i="3"/>
  <c r="J8" i="4" s="1"/>
  <c r="I280" i="3"/>
  <c r="I8" i="4" s="1"/>
  <c r="H280" i="3"/>
  <c r="H8" i="4" s="1"/>
  <c r="G280" i="3"/>
  <c r="G8" i="4" s="1"/>
  <c r="F280" i="3"/>
  <c r="F8" i="4" s="1"/>
  <c r="E280" i="3"/>
  <c r="E8" i="4" s="1"/>
  <c r="D280" i="3"/>
  <c r="W281" i="3" s="1"/>
  <c r="T259" i="3"/>
  <c r="S259" i="3"/>
  <c r="S260" i="3" s="1"/>
  <c r="R259" i="3"/>
  <c r="Q259" i="3"/>
  <c r="P259" i="3"/>
  <c r="O259" i="3"/>
  <c r="N259" i="3"/>
  <c r="M259" i="3"/>
  <c r="L259" i="3"/>
  <c r="K259" i="3"/>
  <c r="K260" i="3" s="1"/>
  <c r="J259" i="3"/>
  <c r="I259" i="3"/>
  <c r="H259" i="3"/>
  <c r="G259" i="3"/>
  <c r="F259" i="3"/>
  <c r="E259" i="3"/>
  <c r="D259" i="3"/>
  <c r="V240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T223" i="3"/>
  <c r="S223" i="3"/>
  <c r="R223" i="3"/>
  <c r="Q223" i="3"/>
  <c r="P223" i="3"/>
  <c r="O223" i="3"/>
  <c r="N223" i="3"/>
  <c r="M223" i="3"/>
  <c r="L223" i="3"/>
  <c r="K223" i="3"/>
  <c r="J223" i="3"/>
  <c r="I223" i="3"/>
  <c r="H223" i="3"/>
  <c r="G223" i="3"/>
  <c r="F223" i="3"/>
  <c r="E223" i="3"/>
  <c r="D223" i="3"/>
  <c r="T216" i="3"/>
  <c r="S216" i="3"/>
  <c r="R216" i="3"/>
  <c r="Q216" i="3"/>
  <c r="P216" i="3"/>
  <c r="O216" i="3"/>
  <c r="N216" i="3"/>
  <c r="M216" i="3"/>
  <c r="L216" i="3"/>
  <c r="K216" i="3"/>
  <c r="J216" i="3"/>
  <c r="I216" i="3"/>
  <c r="H216" i="3"/>
  <c r="G216" i="3"/>
  <c r="F216" i="3"/>
  <c r="E216" i="3"/>
  <c r="D216" i="3"/>
  <c r="T209" i="3"/>
  <c r="S209" i="3"/>
  <c r="R209" i="3"/>
  <c r="Q209" i="3"/>
  <c r="P209" i="3"/>
  <c r="O209" i="3"/>
  <c r="N209" i="3"/>
  <c r="M209" i="3"/>
  <c r="L209" i="3"/>
  <c r="K209" i="3"/>
  <c r="J209" i="3"/>
  <c r="I209" i="3"/>
  <c r="H209" i="3"/>
  <c r="G209" i="3"/>
  <c r="F209" i="3"/>
  <c r="E209" i="3"/>
  <c r="D209" i="3"/>
  <c r="T175" i="3"/>
  <c r="S175" i="3"/>
  <c r="R175" i="3"/>
  <c r="Q175" i="3"/>
  <c r="P175" i="3"/>
  <c r="O175" i="3"/>
  <c r="N175" i="3"/>
  <c r="M175" i="3"/>
  <c r="L175" i="3"/>
  <c r="K175" i="3"/>
  <c r="J175" i="3"/>
  <c r="I175" i="3"/>
  <c r="H175" i="3"/>
  <c r="G175" i="3"/>
  <c r="F175" i="3"/>
  <c r="E175" i="3"/>
  <c r="D175" i="3"/>
  <c r="T168" i="3"/>
  <c r="S168" i="3"/>
  <c r="R168" i="3"/>
  <c r="Q168" i="3"/>
  <c r="P168" i="3"/>
  <c r="O168" i="3"/>
  <c r="N168" i="3"/>
  <c r="M168" i="3"/>
  <c r="L168" i="3"/>
  <c r="K168" i="3"/>
  <c r="J168" i="3"/>
  <c r="I168" i="3"/>
  <c r="H168" i="3"/>
  <c r="G168" i="3"/>
  <c r="F168" i="3"/>
  <c r="E168" i="3"/>
  <c r="D168" i="3"/>
  <c r="T161" i="3"/>
  <c r="S161" i="3"/>
  <c r="R161" i="3"/>
  <c r="Q161" i="3"/>
  <c r="P161" i="3"/>
  <c r="O161" i="3"/>
  <c r="N161" i="3"/>
  <c r="M161" i="3"/>
  <c r="L161" i="3"/>
  <c r="K161" i="3"/>
  <c r="J161" i="3"/>
  <c r="I161" i="3"/>
  <c r="H161" i="3"/>
  <c r="G161" i="3"/>
  <c r="F161" i="3"/>
  <c r="E161" i="3"/>
  <c r="D161" i="3"/>
  <c r="T154" i="3"/>
  <c r="S154" i="3"/>
  <c r="R154" i="3"/>
  <c r="Q154" i="3"/>
  <c r="P154" i="3"/>
  <c r="O154" i="3"/>
  <c r="N154" i="3"/>
  <c r="M154" i="3"/>
  <c r="L154" i="3"/>
  <c r="K154" i="3"/>
  <c r="J154" i="3"/>
  <c r="I154" i="3"/>
  <c r="H154" i="3"/>
  <c r="G154" i="3"/>
  <c r="F154" i="3"/>
  <c r="E154" i="3"/>
  <c r="D154" i="3"/>
  <c r="T147" i="3"/>
  <c r="S147" i="3"/>
  <c r="R147" i="3"/>
  <c r="Q147" i="3"/>
  <c r="P147" i="3"/>
  <c r="O147" i="3"/>
  <c r="N147" i="3"/>
  <c r="M147" i="3"/>
  <c r="L147" i="3"/>
  <c r="K147" i="3"/>
  <c r="J147" i="3"/>
  <c r="I147" i="3"/>
  <c r="H147" i="3"/>
  <c r="G147" i="3"/>
  <c r="F147" i="3"/>
  <c r="E147" i="3"/>
  <c r="D147" i="3"/>
  <c r="T119" i="3"/>
  <c r="S119" i="3"/>
  <c r="R119" i="3"/>
  <c r="Q119" i="3"/>
  <c r="P119" i="3"/>
  <c r="O119" i="3"/>
  <c r="N119" i="3"/>
  <c r="M119" i="3"/>
  <c r="L119" i="3"/>
  <c r="K119" i="3"/>
  <c r="J119" i="3"/>
  <c r="I119" i="3"/>
  <c r="H119" i="3"/>
  <c r="G119" i="3"/>
  <c r="F119" i="3"/>
  <c r="E119" i="3"/>
  <c r="D119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T64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E64" i="3"/>
  <c r="D64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D53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V72" i="3" l="1"/>
  <c r="W72" i="3"/>
  <c r="W260" i="3"/>
  <c r="V260" i="3"/>
  <c r="L261" i="3"/>
  <c r="L260" i="3"/>
  <c r="T260" i="3"/>
  <c r="E260" i="3"/>
  <c r="E261" i="3"/>
  <c r="M260" i="3"/>
  <c r="F260" i="3"/>
  <c r="F261" i="3"/>
  <c r="N260" i="3"/>
  <c r="N261" i="3"/>
  <c r="U260" i="3"/>
  <c r="V261" i="3"/>
  <c r="H260" i="3"/>
  <c r="P260" i="3"/>
  <c r="I260" i="3"/>
  <c r="Q260" i="3"/>
  <c r="O260" i="3"/>
  <c r="O261" i="3"/>
  <c r="J260" i="3"/>
  <c r="R260" i="3"/>
  <c r="G260" i="3"/>
  <c r="G261" i="3"/>
  <c r="D360" i="5"/>
  <c r="W358" i="5"/>
  <c r="V155" i="5"/>
  <c r="W155" i="5"/>
  <c r="V147" i="5"/>
  <c r="W147" i="5"/>
  <c r="V203" i="5"/>
  <c r="W203" i="5"/>
  <c r="V140" i="5"/>
  <c r="W140" i="5"/>
  <c r="V39" i="5"/>
  <c r="W39" i="5"/>
  <c r="V31" i="5"/>
  <c r="W31" i="5"/>
  <c r="V345" i="3"/>
  <c r="W345" i="3"/>
  <c r="V306" i="3"/>
  <c r="W306" i="3"/>
  <c r="V294" i="3"/>
  <c r="W294" i="3"/>
  <c r="V217" i="3"/>
  <c r="W217" i="3"/>
  <c r="V13" i="3"/>
  <c r="W13" i="3"/>
  <c r="V79" i="3"/>
  <c r="W79" i="3"/>
  <c r="V233" i="3"/>
  <c r="W233" i="3"/>
  <c r="V224" i="3"/>
  <c r="W224" i="3"/>
  <c r="V210" i="3"/>
  <c r="W210" i="3"/>
  <c r="V176" i="3"/>
  <c r="W176" i="3"/>
  <c r="V169" i="3"/>
  <c r="W169" i="3"/>
  <c r="V162" i="3"/>
  <c r="W162" i="3"/>
  <c r="V155" i="3"/>
  <c r="W155" i="3"/>
  <c r="V148" i="3"/>
  <c r="W148" i="3"/>
  <c r="V120" i="3"/>
  <c r="W120" i="3"/>
  <c r="V113" i="3"/>
  <c r="W113" i="3"/>
  <c r="V106" i="3"/>
  <c r="W106" i="3"/>
  <c r="V99" i="3"/>
  <c r="W99" i="3"/>
  <c r="V65" i="3"/>
  <c r="W65" i="3"/>
  <c r="V54" i="3"/>
  <c r="W54" i="3"/>
  <c r="V39" i="3"/>
  <c r="W39" i="3"/>
  <c r="U358" i="5"/>
  <c r="V359" i="5"/>
  <c r="V362" i="5" s="1"/>
  <c r="D12" i="7"/>
  <c r="V358" i="5"/>
  <c r="V361" i="5" s="1"/>
  <c r="U336" i="5"/>
  <c r="V58" i="5"/>
  <c r="D59" i="5"/>
  <c r="V57" i="5"/>
  <c r="D315" i="5"/>
  <c r="V313" i="5"/>
  <c r="U293" i="5"/>
  <c r="V292" i="5"/>
  <c r="D293" i="5"/>
  <c r="V291" i="5"/>
  <c r="D275" i="5"/>
  <c r="V273" i="5"/>
  <c r="U275" i="5"/>
  <c r="V274" i="5"/>
  <c r="U234" i="5"/>
  <c r="V233" i="5"/>
  <c r="D234" i="5"/>
  <c r="V232" i="5"/>
  <c r="D227" i="5"/>
  <c r="V225" i="5"/>
  <c r="U219" i="5"/>
  <c r="V218" i="5"/>
  <c r="D219" i="5"/>
  <c r="V217" i="5"/>
  <c r="U212" i="5"/>
  <c r="V211" i="5"/>
  <c r="D212" i="5"/>
  <c r="V210" i="5"/>
  <c r="D164" i="5"/>
  <c r="V162" i="5"/>
  <c r="U164" i="5"/>
  <c r="V163" i="5"/>
  <c r="U157" i="5"/>
  <c r="V156" i="5"/>
  <c r="U142" i="5"/>
  <c r="V141" i="5"/>
  <c r="U100" i="5"/>
  <c r="V99" i="5"/>
  <c r="D100" i="5"/>
  <c r="V98" i="5"/>
  <c r="U73" i="5"/>
  <c r="V72" i="5"/>
  <c r="D73" i="5"/>
  <c r="V71" i="5"/>
  <c r="D66" i="5"/>
  <c r="V64" i="5"/>
  <c r="D48" i="5"/>
  <c r="V46" i="5"/>
  <c r="V47" i="5"/>
  <c r="V40" i="5"/>
  <c r="U33" i="5"/>
  <c r="V32" i="5"/>
  <c r="U156" i="3"/>
  <c r="I234" i="3"/>
  <c r="D13" i="4"/>
  <c r="V389" i="3"/>
  <c r="U13" i="4"/>
  <c r="V390" i="3"/>
  <c r="U17" i="3"/>
  <c r="U325" i="3" s="1"/>
  <c r="V14" i="3"/>
  <c r="D12" i="4"/>
  <c r="V323" i="3"/>
  <c r="U8" i="4"/>
  <c r="V282" i="3"/>
  <c r="D8" i="4"/>
  <c r="V281" i="3"/>
  <c r="V66" i="3"/>
  <c r="P47" i="5"/>
  <c r="P141" i="5"/>
  <c r="F274" i="5"/>
  <c r="I218" i="5"/>
  <c r="O156" i="5"/>
  <c r="R11" i="7"/>
  <c r="U32" i="5"/>
  <c r="U314" i="5"/>
  <c r="T39" i="5"/>
  <c r="U41" i="5"/>
  <c r="T11" i="7"/>
  <c r="P359" i="5"/>
  <c r="G218" i="5"/>
  <c r="S84" i="5"/>
  <c r="S7" i="7" s="1"/>
  <c r="I11" i="7"/>
  <c r="O11" i="7"/>
  <c r="U313" i="5"/>
  <c r="U58" i="5"/>
  <c r="N140" i="5"/>
  <c r="F225" i="5"/>
  <c r="G233" i="5"/>
  <c r="U274" i="5"/>
  <c r="G360" i="5"/>
  <c r="U48" i="5"/>
  <c r="U11" i="7"/>
  <c r="U226" i="5"/>
  <c r="T31" i="5"/>
  <c r="I226" i="5"/>
  <c r="O226" i="5"/>
  <c r="M11" i="7"/>
  <c r="S11" i="7"/>
  <c r="U12" i="4"/>
  <c r="U324" i="3"/>
  <c r="U80" i="3"/>
  <c r="U177" i="3"/>
  <c r="K225" i="3"/>
  <c r="Q225" i="3"/>
  <c r="O294" i="3"/>
  <c r="J295" i="3"/>
  <c r="P295" i="3"/>
  <c r="U346" i="3"/>
  <c r="O233" i="3"/>
  <c r="J84" i="5"/>
  <c r="K86" i="5" s="1"/>
  <c r="U359" i="5"/>
  <c r="Q7" i="7"/>
  <c r="Q8" i="7"/>
  <c r="K8" i="7"/>
  <c r="E8" i="7"/>
  <c r="Q11" i="7"/>
  <c r="K11" i="7"/>
  <c r="E11" i="7"/>
  <c r="I98" i="5"/>
  <c r="O98" i="5"/>
  <c r="U203" i="5"/>
  <c r="U291" i="5"/>
  <c r="U315" i="5"/>
  <c r="U360" i="5"/>
  <c r="J8" i="7"/>
  <c r="D8" i="7"/>
  <c r="P11" i="7"/>
  <c r="J11" i="7"/>
  <c r="D11" i="7"/>
  <c r="P12" i="7"/>
  <c r="U40" i="5"/>
  <c r="U59" i="5"/>
  <c r="U204" i="5"/>
  <c r="U292" i="5"/>
  <c r="U8" i="7"/>
  <c r="U12" i="7"/>
  <c r="U39" i="5"/>
  <c r="U65" i="5"/>
  <c r="U147" i="5"/>
  <c r="U273" i="5"/>
  <c r="U335" i="5"/>
  <c r="T8" i="7"/>
  <c r="N8" i="7"/>
  <c r="H8" i="7"/>
  <c r="N11" i="7"/>
  <c r="H11" i="7"/>
  <c r="D84" i="5"/>
  <c r="W85" i="5" s="1"/>
  <c r="M140" i="5"/>
  <c r="U66" i="5"/>
  <c r="U148" i="5"/>
  <c r="G8" i="7"/>
  <c r="G11" i="7"/>
  <c r="S12" i="7"/>
  <c r="M12" i="7"/>
  <c r="U47" i="5"/>
  <c r="U72" i="5"/>
  <c r="U225" i="5"/>
  <c r="R8" i="7"/>
  <c r="F8" i="7"/>
  <c r="L11" i="7"/>
  <c r="F11" i="7"/>
  <c r="K359" i="5"/>
  <c r="I359" i="5"/>
  <c r="P358" i="5"/>
  <c r="E358" i="5"/>
  <c r="K358" i="5"/>
  <c r="Q358" i="5"/>
  <c r="F358" i="5"/>
  <c r="L358" i="5"/>
  <c r="R358" i="5"/>
  <c r="S335" i="5"/>
  <c r="G314" i="5"/>
  <c r="M314" i="5"/>
  <c r="S314" i="5"/>
  <c r="P313" i="5"/>
  <c r="M315" i="5"/>
  <c r="I292" i="5"/>
  <c r="O292" i="5"/>
  <c r="E292" i="5"/>
  <c r="J291" i="5"/>
  <c r="P291" i="5"/>
  <c r="Q274" i="5"/>
  <c r="S274" i="5"/>
  <c r="P87" i="5"/>
  <c r="P232" i="5"/>
  <c r="G273" i="5"/>
  <c r="P275" i="5"/>
  <c r="I313" i="5"/>
  <c r="S336" i="5"/>
  <c r="I358" i="5"/>
  <c r="U64" i="5"/>
  <c r="N31" i="5"/>
  <c r="P58" i="5"/>
  <c r="Q232" i="5"/>
  <c r="J273" i="5"/>
  <c r="G274" i="5"/>
  <c r="F292" i="5"/>
  <c r="F314" i="5"/>
  <c r="J313" i="5"/>
  <c r="P315" i="5"/>
  <c r="J359" i="5"/>
  <c r="J358" i="5"/>
  <c r="L359" i="5"/>
  <c r="J360" i="5"/>
  <c r="U84" i="5"/>
  <c r="V86" i="5" s="1"/>
  <c r="U140" i="5"/>
  <c r="U149" i="5"/>
  <c r="U162" i="5"/>
  <c r="U205" i="5"/>
  <c r="U217" i="5"/>
  <c r="U227" i="5"/>
  <c r="L58" i="5"/>
  <c r="M155" i="5"/>
  <c r="F210" i="5"/>
  <c r="L210" i="5"/>
  <c r="F232" i="5"/>
  <c r="F273" i="5"/>
  <c r="L273" i="5"/>
  <c r="R273" i="5"/>
  <c r="K273" i="5"/>
  <c r="L274" i="5"/>
  <c r="S275" i="5"/>
  <c r="I291" i="5"/>
  <c r="J293" i="5"/>
  <c r="F313" i="5"/>
  <c r="L313" i="5"/>
  <c r="R313" i="5"/>
  <c r="M313" i="5"/>
  <c r="F315" i="5"/>
  <c r="R315" i="5"/>
  <c r="M336" i="5"/>
  <c r="O358" i="5"/>
  <c r="Q359" i="5"/>
  <c r="L360" i="5"/>
  <c r="U31" i="5"/>
  <c r="U57" i="5"/>
  <c r="U141" i="5"/>
  <c r="U163" i="5"/>
  <c r="U218" i="5"/>
  <c r="T71" i="5"/>
  <c r="D133" i="5"/>
  <c r="P142" i="5"/>
  <c r="G155" i="5"/>
  <c r="S203" i="5"/>
  <c r="M232" i="5"/>
  <c r="M273" i="5"/>
  <c r="P273" i="5"/>
  <c r="L275" i="5"/>
  <c r="M292" i="5"/>
  <c r="G315" i="5"/>
  <c r="R359" i="5"/>
  <c r="U98" i="5"/>
  <c r="U155" i="5"/>
  <c r="U210" i="5"/>
  <c r="U232" i="5"/>
  <c r="G58" i="5"/>
  <c r="M58" i="5"/>
  <c r="S58" i="5"/>
  <c r="E156" i="5"/>
  <c r="K156" i="5"/>
  <c r="Q156" i="5"/>
  <c r="T203" i="5"/>
  <c r="S273" i="5"/>
  <c r="R274" i="5"/>
  <c r="M275" i="5"/>
  <c r="K291" i="5"/>
  <c r="P293" i="5"/>
  <c r="S313" i="5"/>
  <c r="E359" i="5"/>
  <c r="U46" i="5"/>
  <c r="U71" i="5"/>
  <c r="U99" i="5"/>
  <c r="U156" i="5"/>
  <c r="U211" i="5"/>
  <c r="U233" i="5"/>
  <c r="M156" i="5"/>
  <c r="S156" i="5"/>
  <c r="J163" i="5"/>
  <c r="G204" i="5"/>
  <c r="I232" i="5"/>
  <c r="E273" i="5"/>
  <c r="E274" i="5"/>
  <c r="F291" i="5"/>
  <c r="L291" i="5"/>
  <c r="R291" i="5"/>
  <c r="R292" i="5"/>
  <c r="R293" i="5"/>
  <c r="G313" i="5"/>
  <c r="L315" i="5"/>
  <c r="R336" i="5"/>
  <c r="F359" i="5"/>
  <c r="F360" i="5"/>
  <c r="R360" i="5"/>
  <c r="U196" i="5"/>
  <c r="V198" i="5" s="1"/>
  <c r="L232" i="5"/>
  <c r="R232" i="5"/>
  <c r="P234" i="5"/>
  <c r="O196" i="5"/>
  <c r="J232" i="5"/>
  <c r="F226" i="5"/>
  <c r="J225" i="5"/>
  <c r="P225" i="5"/>
  <c r="J227" i="5"/>
  <c r="R210" i="5"/>
  <c r="G210" i="5"/>
  <c r="S210" i="5"/>
  <c r="K210" i="5"/>
  <c r="O210" i="5"/>
  <c r="J210" i="5"/>
  <c r="J211" i="5"/>
  <c r="G203" i="5"/>
  <c r="P204" i="5"/>
  <c r="O204" i="5"/>
  <c r="G234" i="5"/>
  <c r="M233" i="5"/>
  <c r="R234" i="5"/>
  <c r="G232" i="5"/>
  <c r="S232" i="5"/>
  <c r="J234" i="5"/>
  <c r="F234" i="5"/>
  <c r="L234" i="5"/>
  <c r="L196" i="5"/>
  <c r="S233" i="5"/>
  <c r="M234" i="5"/>
  <c r="I225" i="5"/>
  <c r="P227" i="5"/>
  <c r="K225" i="5"/>
  <c r="R226" i="5"/>
  <c r="L225" i="5"/>
  <c r="R225" i="5"/>
  <c r="E226" i="5"/>
  <c r="F227" i="5"/>
  <c r="G217" i="5"/>
  <c r="J217" i="5"/>
  <c r="L217" i="5"/>
  <c r="R217" i="5"/>
  <c r="K217" i="5"/>
  <c r="L218" i="5"/>
  <c r="L219" i="5"/>
  <c r="M217" i="5"/>
  <c r="S218" i="5"/>
  <c r="O217" i="5"/>
  <c r="Q218" i="5"/>
  <c r="M219" i="5"/>
  <c r="P217" i="5"/>
  <c r="R218" i="5"/>
  <c r="E218" i="5"/>
  <c r="E217" i="5"/>
  <c r="S217" i="5"/>
  <c r="J196" i="5"/>
  <c r="J9" i="7" s="1"/>
  <c r="P210" i="5"/>
  <c r="P211" i="5"/>
  <c r="L211" i="5"/>
  <c r="Q210" i="5"/>
  <c r="Q211" i="5"/>
  <c r="F196" i="5"/>
  <c r="R196" i="5"/>
  <c r="I210" i="5"/>
  <c r="S211" i="5"/>
  <c r="I196" i="5"/>
  <c r="E210" i="5"/>
  <c r="K211" i="5"/>
  <c r="E211" i="5"/>
  <c r="F212" i="5"/>
  <c r="R212" i="5"/>
  <c r="M203" i="5"/>
  <c r="M204" i="5"/>
  <c r="P205" i="5"/>
  <c r="J203" i="5"/>
  <c r="O203" i="5"/>
  <c r="R205" i="5"/>
  <c r="P203" i="5"/>
  <c r="D205" i="5"/>
  <c r="S205" i="5"/>
  <c r="I203" i="5"/>
  <c r="D196" i="5"/>
  <c r="P196" i="5"/>
  <c r="P9" i="7" s="1"/>
  <c r="H204" i="5"/>
  <c r="J204" i="5"/>
  <c r="H203" i="5"/>
  <c r="H205" i="5"/>
  <c r="U133" i="5"/>
  <c r="V135" i="5" s="1"/>
  <c r="P162" i="5"/>
  <c r="P164" i="5"/>
  <c r="O133" i="5"/>
  <c r="O10" i="7" s="1"/>
  <c r="O163" i="5"/>
  <c r="J156" i="5"/>
  <c r="F156" i="5"/>
  <c r="F148" i="5"/>
  <c r="O147" i="5"/>
  <c r="M147" i="5"/>
  <c r="J147" i="5"/>
  <c r="P140" i="5"/>
  <c r="L141" i="5"/>
  <c r="D142" i="5"/>
  <c r="I133" i="5"/>
  <c r="I10" i="7" s="1"/>
  <c r="G133" i="5"/>
  <c r="H140" i="5"/>
  <c r="T140" i="5"/>
  <c r="G162" i="5"/>
  <c r="S162" i="5"/>
  <c r="J162" i="5"/>
  <c r="G164" i="5"/>
  <c r="M162" i="5"/>
  <c r="P133" i="5"/>
  <c r="P155" i="5"/>
  <c r="R156" i="5"/>
  <c r="S155" i="5"/>
  <c r="D157" i="5"/>
  <c r="L133" i="5"/>
  <c r="E157" i="5"/>
  <c r="J155" i="5"/>
  <c r="K155" i="5"/>
  <c r="R147" i="5"/>
  <c r="L149" i="5"/>
  <c r="L150" i="5" s="1"/>
  <c r="S147" i="5"/>
  <c r="G147" i="5"/>
  <c r="Q148" i="5"/>
  <c r="P149" i="5"/>
  <c r="P150" i="5" s="1"/>
  <c r="D149" i="5"/>
  <c r="D150" i="5" s="1"/>
  <c r="S133" i="5"/>
  <c r="S10" i="7" s="1"/>
  <c r="J133" i="5"/>
  <c r="J10" i="7" s="1"/>
  <c r="I140" i="5"/>
  <c r="O140" i="5"/>
  <c r="G140" i="5"/>
  <c r="S140" i="5"/>
  <c r="M142" i="5"/>
  <c r="M133" i="5"/>
  <c r="M10" i="7" s="1"/>
  <c r="J140" i="5"/>
  <c r="J141" i="5"/>
  <c r="F141" i="5"/>
  <c r="R141" i="5"/>
  <c r="F133" i="5"/>
  <c r="M98" i="5"/>
  <c r="S98" i="5"/>
  <c r="J98" i="5"/>
  <c r="P98" i="5"/>
  <c r="I99" i="5"/>
  <c r="M100" i="5"/>
  <c r="M84" i="5"/>
  <c r="M7" i="7" s="1"/>
  <c r="G98" i="5"/>
  <c r="J99" i="5"/>
  <c r="P100" i="5"/>
  <c r="O84" i="5"/>
  <c r="O87" i="5" s="1"/>
  <c r="P99" i="5"/>
  <c r="S100" i="5"/>
  <c r="G84" i="5"/>
  <c r="I84" i="5"/>
  <c r="U24" i="5"/>
  <c r="V26" i="5" s="1"/>
  <c r="S71" i="5"/>
  <c r="H71" i="5"/>
  <c r="I71" i="5"/>
  <c r="O71" i="5"/>
  <c r="G71" i="5"/>
  <c r="H64" i="5"/>
  <c r="N64" i="5"/>
  <c r="T64" i="5"/>
  <c r="P64" i="5"/>
  <c r="J65" i="5"/>
  <c r="P57" i="5"/>
  <c r="P59" i="5"/>
  <c r="J46" i="5"/>
  <c r="J48" i="5"/>
  <c r="P48" i="5"/>
  <c r="G46" i="5"/>
  <c r="I46" i="5"/>
  <c r="O46" i="5"/>
  <c r="M46" i="5"/>
  <c r="M39" i="5"/>
  <c r="N39" i="5"/>
  <c r="O40" i="5"/>
  <c r="I31" i="5"/>
  <c r="O31" i="5"/>
  <c r="P32" i="5"/>
  <c r="L32" i="5"/>
  <c r="I72" i="5"/>
  <c r="S73" i="5"/>
  <c r="J71" i="5"/>
  <c r="J72" i="5"/>
  <c r="M71" i="5"/>
  <c r="O72" i="5"/>
  <c r="P71" i="5"/>
  <c r="P72" i="5"/>
  <c r="I24" i="5"/>
  <c r="I6" i="7" s="1"/>
  <c r="N71" i="5"/>
  <c r="S64" i="5"/>
  <c r="P24" i="5"/>
  <c r="P6" i="7" s="1"/>
  <c r="N24" i="5"/>
  <c r="G64" i="5"/>
  <c r="O65" i="5"/>
  <c r="J64" i="5"/>
  <c r="M64" i="5"/>
  <c r="J66" i="5"/>
  <c r="J24" i="5"/>
  <c r="J6" i="7" s="1"/>
  <c r="Q24" i="5"/>
  <c r="K24" i="5"/>
  <c r="K6" i="7" s="1"/>
  <c r="S57" i="5"/>
  <c r="G59" i="5"/>
  <c r="I57" i="5"/>
  <c r="O57" i="5"/>
  <c r="G57" i="5"/>
  <c r="J58" i="5"/>
  <c r="I59" i="5"/>
  <c r="S59" i="5"/>
  <c r="J57" i="5"/>
  <c r="M57" i="5"/>
  <c r="M59" i="5"/>
  <c r="D24" i="5"/>
  <c r="W25" i="5" s="1"/>
  <c r="F58" i="5"/>
  <c r="R58" i="5"/>
  <c r="N57" i="5"/>
  <c r="O59" i="5"/>
  <c r="P46" i="5"/>
  <c r="G48" i="5"/>
  <c r="E24" i="5"/>
  <c r="S46" i="5"/>
  <c r="I48" i="5"/>
  <c r="J47" i="5"/>
  <c r="L47" i="5"/>
  <c r="O48" i="5"/>
  <c r="M41" i="5"/>
  <c r="P39" i="5"/>
  <c r="P40" i="5"/>
  <c r="I39" i="5"/>
  <c r="O39" i="5"/>
  <c r="G39" i="5"/>
  <c r="S39" i="5"/>
  <c r="D41" i="5"/>
  <c r="P41" i="5"/>
  <c r="H39" i="5"/>
  <c r="M24" i="5"/>
  <c r="S24" i="5"/>
  <c r="J39" i="5"/>
  <c r="I40" i="5"/>
  <c r="I41" i="5"/>
  <c r="J40" i="5"/>
  <c r="O24" i="5"/>
  <c r="O6" i="7" s="1"/>
  <c r="P31" i="5"/>
  <c r="D33" i="5"/>
  <c r="G24" i="5"/>
  <c r="G6" i="7" s="1"/>
  <c r="G31" i="5"/>
  <c r="S31" i="5"/>
  <c r="S33" i="5"/>
  <c r="H31" i="5"/>
  <c r="I33" i="5"/>
  <c r="J31" i="5"/>
  <c r="I32" i="5"/>
  <c r="M31" i="5"/>
  <c r="J32" i="5"/>
  <c r="F24" i="5"/>
  <c r="F6" i="7" s="1"/>
  <c r="H47" i="5"/>
  <c r="H48" i="5"/>
  <c r="T47" i="5"/>
  <c r="T48" i="5"/>
  <c r="L66" i="5"/>
  <c r="L64" i="5"/>
  <c r="R66" i="5"/>
  <c r="R64" i="5"/>
  <c r="L65" i="5"/>
  <c r="F100" i="5"/>
  <c r="F98" i="5"/>
  <c r="F84" i="5"/>
  <c r="F7" i="7" s="1"/>
  <c r="L100" i="5"/>
  <c r="L98" i="5"/>
  <c r="L84" i="5"/>
  <c r="H149" i="5"/>
  <c r="H150" i="5" s="1"/>
  <c r="H148" i="5"/>
  <c r="H147" i="5"/>
  <c r="T147" i="5"/>
  <c r="T149" i="5"/>
  <c r="T150" i="5" s="1"/>
  <c r="E163" i="5"/>
  <c r="E164" i="5"/>
  <c r="E162" i="5"/>
  <c r="Q163" i="5"/>
  <c r="Q164" i="5"/>
  <c r="Q162" i="5"/>
  <c r="G226" i="5"/>
  <c r="G225" i="5"/>
  <c r="G227" i="5"/>
  <c r="S225" i="5"/>
  <c r="S226" i="5"/>
  <c r="S227" i="5"/>
  <c r="R24" i="5"/>
  <c r="R6" i="7" s="1"/>
  <c r="E31" i="5"/>
  <c r="E32" i="5"/>
  <c r="Q31" i="5"/>
  <c r="Q32" i="5"/>
  <c r="F32" i="5"/>
  <c r="H58" i="5"/>
  <c r="H59" i="5"/>
  <c r="T58" i="5"/>
  <c r="T59" i="5"/>
  <c r="L164" i="5"/>
  <c r="L162" i="5"/>
  <c r="M163" i="5"/>
  <c r="R164" i="5"/>
  <c r="R162" i="5"/>
  <c r="R163" i="5"/>
  <c r="S163" i="5"/>
  <c r="G32" i="5"/>
  <c r="S32" i="5"/>
  <c r="E33" i="5"/>
  <c r="F39" i="5"/>
  <c r="F41" i="5"/>
  <c r="R39" i="5"/>
  <c r="R41" i="5"/>
  <c r="E46" i="5"/>
  <c r="E47" i="5"/>
  <c r="Q46" i="5"/>
  <c r="Q47" i="5"/>
  <c r="R47" i="5"/>
  <c r="H57" i="5"/>
  <c r="F73" i="5"/>
  <c r="F71" i="5"/>
  <c r="F72" i="5"/>
  <c r="R73" i="5"/>
  <c r="R71" i="5"/>
  <c r="R72" i="5"/>
  <c r="N232" i="5"/>
  <c r="N233" i="5"/>
  <c r="N234" i="5"/>
  <c r="O233" i="5"/>
  <c r="T232" i="5"/>
  <c r="T233" i="5"/>
  <c r="T234" i="5"/>
  <c r="H32" i="5"/>
  <c r="H33" i="5"/>
  <c r="N32" i="5"/>
  <c r="N33" i="5"/>
  <c r="T32" i="5"/>
  <c r="T33" i="5"/>
  <c r="G40" i="5"/>
  <c r="M40" i="5"/>
  <c r="S40" i="5"/>
  <c r="F46" i="5"/>
  <c r="F48" i="5"/>
  <c r="L46" i="5"/>
  <c r="L48" i="5"/>
  <c r="R46" i="5"/>
  <c r="R48" i="5"/>
  <c r="I47" i="5"/>
  <c r="E57" i="5"/>
  <c r="E58" i="5"/>
  <c r="K57" i="5"/>
  <c r="K58" i="5"/>
  <c r="Q57" i="5"/>
  <c r="Q58" i="5"/>
  <c r="K59" i="5"/>
  <c r="H156" i="5"/>
  <c r="H157" i="5"/>
  <c r="H155" i="5"/>
  <c r="I156" i="5"/>
  <c r="N156" i="5"/>
  <c r="N155" i="5"/>
  <c r="N157" i="5"/>
  <c r="T156" i="5"/>
  <c r="T157" i="5"/>
  <c r="T155" i="5"/>
  <c r="L163" i="5"/>
  <c r="N47" i="5"/>
  <c r="N48" i="5"/>
  <c r="F66" i="5"/>
  <c r="F64" i="5"/>
  <c r="F65" i="5"/>
  <c r="R100" i="5"/>
  <c r="R98" i="5"/>
  <c r="R84" i="5"/>
  <c r="N147" i="5"/>
  <c r="N149" i="5"/>
  <c r="N150" i="5" s="1"/>
  <c r="N148" i="5"/>
  <c r="O148" i="5"/>
  <c r="K163" i="5"/>
  <c r="K162" i="5"/>
  <c r="M227" i="5"/>
  <c r="M226" i="5"/>
  <c r="M225" i="5"/>
  <c r="L24" i="5"/>
  <c r="L6" i="7" s="1"/>
  <c r="K31" i="5"/>
  <c r="K32" i="5"/>
  <c r="R32" i="5"/>
  <c r="O47" i="5"/>
  <c r="N58" i="5"/>
  <c r="N59" i="5"/>
  <c r="R99" i="5"/>
  <c r="I148" i="5"/>
  <c r="F164" i="5"/>
  <c r="F162" i="5"/>
  <c r="G163" i="5"/>
  <c r="F163" i="5"/>
  <c r="H24" i="5"/>
  <c r="H6" i="7" s="1"/>
  <c r="T24" i="5"/>
  <c r="M32" i="5"/>
  <c r="L39" i="5"/>
  <c r="L41" i="5"/>
  <c r="K46" i="5"/>
  <c r="K47" i="5"/>
  <c r="F47" i="5"/>
  <c r="K48" i="5"/>
  <c r="T57" i="5"/>
  <c r="L73" i="5"/>
  <c r="L71" i="5"/>
  <c r="L72" i="5"/>
  <c r="H232" i="5"/>
  <c r="H233" i="5"/>
  <c r="H234" i="5"/>
  <c r="O32" i="5"/>
  <c r="Q33" i="5"/>
  <c r="H40" i="5"/>
  <c r="H41" i="5"/>
  <c r="N40" i="5"/>
  <c r="N41" i="5"/>
  <c r="T40" i="5"/>
  <c r="T41" i="5"/>
  <c r="L40" i="5"/>
  <c r="G47" i="5"/>
  <c r="M47" i="5"/>
  <c r="S47" i="5"/>
  <c r="N46" i="5"/>
  <c r="E48" i="5"/>
  <c r="F57" i="5"/>
  <c r="F59" i="5"/>
  <c r="L57" i="5"/>
  <c r="L59" i="5"/>
  <c r="R57" i="5"/>
  <c r="R59" i="5"/>
  <c r="I58" i="5"/>
  <c r="E65" i="5"/>
  <c r="E66" i="5"/>
  <c r="E64" i="5"/>
  <c r="K65" i="5"/>
  <c r="K64" i="5"/>
  <c r="K66" i="5"/>
  <c r="Q65" i="5"/>
  <c r="Q66" i="5"/>
  <c r="Q64" i="5"/>
  <c r="G65" i="5"/>
  <c r="Q86" i="5"/>
  <c r="K87" i="5"/>
  <c r="E99" i="5"/>
  <c r="E98" i="5"/>
  <c r="E100" i="5"/>
  <c r="K99" i="5"/>
  <c r="K98" i="5"/>
  <c r="K100" i="5"/>
  <c r="Q99" i="5"/>
  <c r="Q98" i="5"/>
  <c r="Q100" i="5"/>
  <c r="L99" i="5"/>
  <c r="R133" i="5"/>
  <c r="R10" i="7" s="1"/>
  <c r="H141" i="5"/>
  <c r="H142" i="5"/>
  <c r="I141" i="5"/>
  <c r="H133" i="5"/>
  <c r="H10" i="7" s="1"/>
  <c r="N141" i="5"/>
  <c r="N142" i="5"/>
  <c r="O141" i="5"/>
  <c r="N133" i="5"/>
  <c r="N10" i="7" s="1"/>
  <c r="T141" i="5"/>
  <c r="T142" i="5"/>
  <c r="T133" i="5"/>
  <c r="T10" i="7" s="1"/>
  <c r="N196" i="5"/>
  <c r="N9" i="7" s="1"/>
  <c r="F31" i="5"/>
  <c r="F33" i="5"/>
  <c r="L31" i="5"/>
  <c r="L33" i="5"/>
  <c r="R31" i="5"/>
  <c r="R33" i="5"/>
  <c r="E39" i="5"/>
  <c r="E40" i="5"/>
  <c r="K39" i="5"/>
  <c r="K40" i="5"/>
  <c r="Q39" i="5"/>
  <c r="Q40" i="5"/>
  <c r="F40" i="5"/>
  <c r="R40" i="5"/>
  <c r="K41" i="5"/>
  <c r="H46" i="5"/>
  <c r="T46" i="5"/>
  <c r="O58" i="5"/>
  <c r="H65" i="5"/>
  <c r="H66" i="5"/>
  <c r="N65" i="5"/>
  <c r="N66" i="5"/>
  <c r="T65" i="5"/>
  <c r="T66" i="5"/>
  <c r="R65" i="5"/>
  <c r="E87" i="5"/>
  <c r="H99" i="5"/>
  <c r="H100" i="5"/>
  <c r="H98" i="5"/>
  <c r="H84" i="5"/>
  <c r="H7" i="7" s="1"/>
  <c r="N99" i="5"/>
  <c r="N100" i="5"/>
  <c r="O99" i="5"/>
  <c r="N84" i="5"/>
  <c r="N7" i="7" s="1"/>
  <c r="N98" i="5"/>
  <c r="T99" i="5"/>
  <c r="T100" i="5"/>
  <c r="T98" i="5"/>
  <c r="T84" i="5"/>
  <c r="T7" i="7" s="1"/>
  <c r="F99" i="5"/>
  <c r="T148" i="5"/>
  <c r="K164" i="5"/>
  <c r="E204" i="5"/>
  <c r="E196" i="5"/>
  <c r="E9" i="7" s="1"/>
  <c r="E205" i="5"/>
  <c r="E203" i="5"/>
  <c r="K205" i="5"/>
  <c r="K203" i="5"/>
  <c r="K204" i="5"/>
  <c r="Q203" i="5"/>
  <c r="Q205" i="5"/>
  <c r="Q204" i="5"/>
  <c r="G292" i="5"/>
  <c r="G293" i="5"/>
  <c r="S291" i="5"/>
  <c r="S292" i="5"/>
  <c r="S293" i="5"/>
  <c r="M291" i="5"/>
  <c r="M65" i="5"/>
  <c r="S65" i="5"/>
  <c r="I64" i="5"/>
  <c r="O64" i="5"/>
  <c r="P65" i="5"/>
  <c r="E72" i="5"/>
  <c r="E71" i="5"/>
  <c r="K72" i="5"/>
  <c r="K71" i="5"/>
  <c r="Q72" i="5"/>
  <c r="Q71" i="5"/>
  <c r="G99" i="5"/>
  <c r="M99" i="5"/>
  <c r="S99" i="5"/>
  <c r="K149" i="5"/>
  <c r="K150" i="5" s="1"/>
  <c r="K147" i="5"/>
  <c r="N163" i="5"/>
  <c r="N164" i="5"/>
  <c r="N162" i="5"/>
  <c r="R204" i="5"/>
  <c r="N211" i="5"/>
  <c r="O211" i="5"/>
  <c r="N210" i="5"/>
  <c r="N212" i="5"/>
  <c r="K234" i="5"/>
  <c r="K232" i="5"/>
  <c r="L233" i="5"/>
  <c r="K233" i="5"/>
  <c r="I65" i="5"/>
  <c r="G72" i="5"/>
  <c r="M72" i="5"/>
  <c r="S72" i="5"/>
  <c r="E141" i="5"/>
  <c r="E140" i="5"/>
  <c r="K141" i="5"/>
  <c r="K140" i="5"/>
  <c r="Q141" i="5"/>
  <c r="Q140" i="5"/>
  <c r="F149" i="5"/>
  <c r="F150" i="5" s="1"/>
  <c r="F147" i="5"/>
  <c r="L147" i="5"/>
  <c r="L148" i="5"/>
  <c r="R148" i="5"/>
  <c r="K148" i="5"/>
  <c r="K196" i="5"/>
  <c r="K9" i="7" s="1"/>
  <c r="E315" i="5"/>
  <c r="E314" i="5"/>
  <c r="E313" i="5"/>
  <c r="K315" i="5"/>
  <c r="K313" i="5"/>
  <c r="K314" i="5"/>
  <c r="Q315" i="5"/>
  <c r="R314" i="5"/>
  <c r="Q314" i="5"/>
  <c r="Q313" i="5"/>
  <c r="L314" i="5"/>
  <c r="E149" i="5"/>
  <c r="E150" i="5" s="1"/>
  <c r="E148" i="5"/>
  <c r="E147" i="5"/>
  <c r="Q149" i="5"/>
  <c r="Q150" i="5" s="1"/>
  <c r="Q147" i="5"/>
  <c r="H163" i="5"/>
  <c r="H164" i="5"/>
  <c r="T163" i="5"/>
  <c r="T162" i="5"/>
  <c r="Q196" i="5"/>
  <c r="Q9" i="7" s="1"/>
  <c r="H211" i="5"/>
  <c r="H212" i="5"/>
  <c r="H210" i="5"/>
  <c r="I211" i="5"/>
  <c r="H196" i="5"/>
  <c r="H9" i="7" s="1"/>
  <c r="T211" i="5"/>
  <c r="T210" i="5"/>
  <c r="T212" i="5"/>
  <c r="E234" i="5"/>
  <c r="E233" i="5"/>
  <c r="E232" i="5"/>
  <c r="F233" i="5"/>
  <c r="Q234" i="5"/>
  <c r="R233" i="5"/>
  <c r="Q233" i="5"/>
  <c r="G291" i="5"/>
  <c r="H72" i="5"/>
  <c r="H73" i="5"/>
  <c r="N72" i="5"/>
  <c r="N73" i="5"/>
  <c r="T72" i="5"/>
  <c r="T73" i="5"/>
  <c r="E133" i="5"/>
  <c r="E10" i="7" s="1"/>
  <c r="K133" i="5"/>
  <c r="K10" i="7" s="1"/>
  <c r="Q133" i="5"/>
  <c r="Q10" i="7" s="1"/>
  <c r="F142" i="5"/>
  <c r="F140" i="5"/>
  <c r="G141" i="5"/>
  <c r="L142" i="5"/>
  <c r="L140" i="5"/>
  <c r="M141" i="5"/>
  <c r="R142" i="5"/>
  <c r="R140" i="5"/>
  <c r="S141" i="5"/>
  <c r="H162" i="5"/>
  <c r="T164" i="5"/>
  <c r="Q155" i="5"/>
  <c r="K157" i="5"/>
  <c r="I162" i="5"/>
  <c r="I164" i="5"/>
  <c r="O162" i="5"/>
  <c r="O164" i="5"/>
  <c r="P163" i="5"/>
  <c r="N204" i="5"/>
  <c r="N203" i="5"/>
  <c r="T204" i="5"/>
  <c r="T205" i="5"/>
  <c r="N205" i="5"/>
  <c r="H225" i="5"/>
  <c r="H226" i="5"/>
  <c r="H227" i="5"/>
  <c r="N225" i="5"/>
  <c r="N226" i="5"/>
  <c r="T225" i="5"/>
  <c r="T226" i="5"/>
  <c r="T227" i="5"/>
  <c r="N227" i="5"/>
  <c r="J274" i="5"/>
  <c r="I275" i="5"/>
  <c r="I273" i="5"/>
  <c r="P274" i="5"/>
  <c r="O275" i="5"/>
  <c r="O274" i="5"/>
  <c r="H313" i="5"/>
  <c r="H314" i="5"/>
  <c r="H315" i="5"/>
  <c r="N313" i="5"/>
  <c r="N314" i="5"/>
  <c r="N315" i="5"/>
  <c r="T313" i="5"/>
  <c r="T314" i="5"/>
  <c r="O314" i="5"/>
  <c r="I73" i="5"/>
  <c r="O73" i="5"/>
  <c r="I100" i="5"/>
  <c r="O100" i="5"/>
  <c r="I142" i="5"/>
  <c r="O142" i="5"/>
  <c r="J148" i="5"/>
  <c r="P148" i="5"/>
  <c r="F157" i="5"/>
  <c r="F155" i="5"/>
  <c r="L157" i="5"/>
  <c r="L155" i="5"/>
  <c r="R157" i="5"/>
  <c r="R155" i="5"/>
  <c r="L156" i="5"/>
  <c r="I163" i="5"/>
  <c r="I205" i="5"/>
  <c r="I204" i="5"/>
  <c r="G196" i="5"/>
  <c r="G9" i="7" s="1"/>
  <c r="G211" i="5"/>
  <c r="M210" i="5"/>
  <c r="M196" i="5"/>
  <c r="M9" i="7" s="1"/>
  <c r="M211" i="5"/>
  <c r="S196" i="5"/>
  <c r="S9" i="7" s="1"/>
  <c r="S212" i="5"/>
  <c r="F217" i="5"/>
  <c r="F218" i="5"/>
  <c r="F219" i="5"/>
  <c r="H360" i="5"/>
  <c r="H358" i="5"/>
  <c r="H359" i="5"/>
  <c r="N360" i="5"/>
  <c r="N358" i="5"/>
  <c r="N359" i="5"/>
  <c r="T360" i="5"/>
  <c r="T358" i="5"/>
  <c r="T359" i="5"/>
  <c r="G148" i="5"/>
  <c r="M148" i="5"/>
  <c r="S148" i="5"/>
  <c r="I147" i="5"/>
  <c r="P147" i="5"/>
  <c r="J149" i="5"/>
  <c r="J150" i="5" s="1"/>
  <c r="S149" i="5"/>
  <c r="S150" i="5" s="1"/>
  <c r="I155" i="5"/>
  <c r="I157" i="5"/>
  <c r="O155" i="5"/>
  <c r="O157" i="5"/>
  <c r="E155" i="5"/>
  <c r="G156" i="5"/>
  <c r="P156" i="5"/>
  <c r="Q157" i="5"/>
  <c r="T196" i="5"/>
  <c r="T9" i="7" s="1"/>
  <c r="F203" i="5"/>
  <c r="F205" i="5"/>
  <c r="L203" i="5"/>
  <c r="L204" i="5"/>
  <c r="R203" i="5"/>
  <c r="S204" i="5"/>
  <c r="F204" i="5"/>
  <c r="J218" i="5"/>
  <c r="I219" i="5"/>
  <c r="I217" i="5"/>
  <c r="P218" i="5"/>
  <c r="O219" i="5"/>
  <c r="O218" i="5"/>
  <c r="O273" i="5"/>
  <c r="I274" i="5"/>
  <c r="H291" i="5"/>
  <c r="H292" i="5"/>
  <c r="H293" i="5"/>
  <c r="N291" i="5"/>
  <c r="N292" i="5"/>
  <c r="T291" i="5"/>
  <c r="T292" i="5"/>
  <c r="T293" i="5"/>
  <c r="N293" i="5"/>
  <c r="T315" i="5"/>
  <c r="I336" i="5"/>
  <c r="O336" i="5"/>
  <c r="F211" i="5"/>
  <c r="K212" i="5"/>
  <c r="M218" i="5"/>
  <c r="Q225" i="5"/>
  <c r="K226" i="5"/>
  <c r="J233" i="5"/>
  <c r="I234" i="5"/>
  <c r="P233" i="5"/>
  <c r="O234" i="5"/>
  <c r="O232" i="5"/>
  <c r="M274" i="5"/>
  <c r="Q291" i="5"/>
  <c r="K292" i="5"/>
  <c r="J314" i="5"/>
  <c r="I315" i="5"/>
  <c r="P314" i="5"/>
  <c r="O315" i="5"/>
  <c r="O313" i="5"/>
  <c r="J205" i="5"/>
  <c r="E212" i="5"/>
  <c r="L212" i="5"/>
  <c r="H217" i="5"/>
  <c r="H218" i="5"/>
  <c r="N217" i="5"/>
  <c r="N218" i="5"/>
  <c r="T217" i="5"/>
  <c r="T218" i="5"/>
  <c r="L226" i="5"/>
  <c r="I233" i="5"/>
  <c r="H273" i="5"/>
  <c r="H274" i="5"/>
  <c r="N273" i="5"/>
  <c r="N274" i="5"/>
  <c r="T273" i="5"/>
  <c r="T274" i="5"/>
  <c r="L292" i="5"/>
  <c r="I314" i="5"/>
  <c r="T336" i="5"/>
  <c r="T335" i="5"/>
  <c r="G359" i="5"/>
  <c r="G358" i="5"/>
  <c r="M359" i="5"/>
  <c r="M358" i="5"/>
  <c r="S359" i="5"/>
  <c r="S358" i="5"/>
  <c r="R211" i="5"/>
  <c r="Q217" i="5"/>
  <c r="K218" i="5"/>
  <c r="T219" i="5"/>
  <c r="J226" i="5"/>
  <c r="I227" i="5"/>
  <c r="P226" i="5"/>
  <c r="O227" i="5"/>
  <c r="E225" i="5"/>
  <c r="O225" i="5"/>
  <c r="Q226" i="5"/>
  <c r="Q273" i="5"/>
  <c r="K274" i="5"/>
  <c r="T275" i="5"/>
  <c r="J292" i="5"/>
  <c r="I293" i="5"/>
  <c r="P292" i="5"/>
  <c r="O293" i="5"/>
  <c r="E291" i="5"/>
  <c r="O291" i="5"/>
  <c r="Q292" i="5"/>
  <c r="I360" i="5"/>
  <c r="O360" i="5"/>
  <c r="O359" i="5"/>
  <c r="E360" i="5"/>
  <c r="K360" i="5"/>
  <c r="Q360" i="5"/>
  <c r="F155" i="3"/>
  <c r="S156" i="3"/>
  <c r="Q211" i="3"/>
  <c r="U281" i="3"/>
  <c r="U79" i="3"/>
  <c r="U282" i="3"/>
  <c r="M65" i="3"/>
  <c r="S99" i="3"/>
  <c r="U345" i="3"/>
  <c r="U389" i="3"/>
  <c r="U390" i="3"/>
  <c r="U306" i="3"/>
  <c r="U307" i="3"/>
  <c r="U362" i="3"/>
  <c r="I40" i="3"/>
  <c r="O40" i="3"/>
  <c r="L73" i="3"/>
  <c r="S80" i="3"/>
  <c r="K282" i="3"/>
  <c r="L295" i="3"/>
  <c r="U363" i="3"/>
  <c r="U296" i="3"/>
  <c r="L156" i="3"/>
  <c r="O389" i="3"/>
  <c r="K390" i="3"/>
  <c r="P390" i="3"/>
  <c r="U294" i="3"/>
  <c r="U295" i="3"/>
  <c r="M148" i="3"/>
  <c r="U323" i="3"/>
  <c r="U114" i="3"/>
  <c r="O72" i="3"/>
  <c r="F324" i="3"/>
  <c r="K324" i="3"/>
  <c r="Q324" i="3"/>
  <c r="O306" i="3"/>
  <c r="J307" i="3"/>
  <c r="P307" i="3"/>
  <c r="F307" i="3"/>
  <c r="K307" i="3"/>
  <c r="Q307" i="3"/>
  <c r="E106" i="3"/>
  <c r="E241" i="3"/>
  <c r="E346" i="3"/>
  <c r="K346" i="3"/>
  <c r="Q346" i="3"/>
  <c r="U100" i="3"/>
  <c r="F39" i="3"/>
  <c r="L106" i="3"/>
  <c r="S113" i="3"/>
  <c r="F346" i="3"/>
  <c r="T389" i="3"/>
  <c r="U56" i="3"/>
  <c r="U163" i="3"/>
  <c r="U234" i="3"/>
  <c r="L324" i="3"/>
  <c r="U261" i="3"/>
  <c r="N80" i="3"/>
  <c r="P107" i="3"/>
  <c r="I345" i="3"/>
  <c r="U121" i="3"/>
  <c r="U211" i="3"/>
  <c r="E390" i="3"/>
  <c r="T32" i="3"/>
  <c r="T6" i="4" s="1"/>
  <c r="E92" i="3"/>
  <c r="E7" i="4" s="1"/>
  <c r="J363" i="3"/>
  <c r="U54" i="3"/>
  <c r="U55" i="3"/>
  <c r="I65" i="3"/>
  <c r="O65" i="3"/>
  <c r="F241" i="3"/>
  <c r="R241" i="3"/>
  <c r="I306" i="3"/>
  <c r="E307" i="3"/>
  <c r="K362" i="3"/>
  <c r="Q363" i="3"/>
  <c r="U66" i="3"/>
  <c r="U219" i="3"/>
  <c r="U242" i="3"/>
  <c r="M55" i="3"/>
  <c r="I113" i="3"/>
  <c r="U108" i="3"/>
  <c r="U150" i="3"/>
  <c r="L346" i="3"/>
  <c r="K169" i="3"/>
  <c r="P363" i="3"/>
  <c r="N169" i="3"/>
  <c r="L307" i="3"/>
  <c r="H389" i="3"/>
  <c r="N389" i="3"/>
  <c r="U115" i="3"/>
  <c r="U157" i="3"/>
  <c r="U224" i="3"/>
  <c r="H73" i="3"/>
  <c r="N162" i="3"/>
  <c r="I240" i="3"/>
  <c r="I261" i="3"/>
  <c r="F295" i="3"/>
  <c r="O323" i="3"/>
  <c r="J324" i="3"/>
  <c r="P324" i="3"/>
  <c r="O345" i="3"/>
  <c r="J346" i="3"/>
  <c r="P346" i="3"/>
  <c r="N13" i="3"/>
  <c r="U14" i="3"/>
  <c r="U81" i="3"/>
  <c r="U113" i="3"/>
  <c r="U155" i="3"/>
  <c r="U176" i="3"/>
  <c r="U225" i="3"/>
  <c r="U13" i="3"/>
  <c r="D17" i="3"/>
  <c r="W20" i="3" s="1"/>
  <c r="K92" i="3"/>
  <c r="K7" i="4" s="1"/>
  <c r="J323" i="3"/>
  <c r="E362" i="3"/>
  <c r="E12" i="3"/>
  <c r="E17" i="3" s="1"/>
  <c r="I54" i="3"/>
  <c r="E72" i="3"/>
  <c r="K72" i="3"/>
  <c r="Q73" i="3"/>
  <c r="L100" i="3"/>
  <c r="T107" i="3"/>
  <c r="H121" i="3"/>
  <c r="M121" i="3"/>
  <c r="S121" i="3"/>
  <c r="H149" i="3"/>
  <c r="T148" i="3"/>
  <c r="I281" i="3"/>
  <c r="O281" i="3"/>
  <c r="I294" i="3"/>
  <c r="F323" i="3"/>
  <c r="L323" i="3"/>
  <c r="R323" i="3"/>
  <c r="P323" i="3"/>
  <c r="R324" i="3"/>
  <c r="F362" i="3"/>
  <c r="L362" i="3"/>
  <c r="R362" i="3"/>
  <c r="P362" i="3"/>
  <c r="R363" i="3"/>
  <c r="I390" i="3"/>
  <c r="O390" i="3"/>
  <c r="J390" i="3"/>
  <c r="F12" i="3"/>
  <c r="L12" i="3"/>
  <c r="M14" i="3" s="1"/>
  <c r="R12" i="3"/>
  <c r="R17" i="3" s="1"/>
  <c r="R41" i="3" s="1"/>
  <c r="U39" i="3"/>
  <c r="U72" i="3"/>
  <c r="U106" i="3"/>
  <c r="U148" i="3"/>
  <c r="U169" i="3"/>
  <c r="U217" i="3"/>
  <c r="U240" i="3"/>
  <c r="N55" i="3"/>
  <c r="I170" i="3"/>
  <c r="K217" i="3"/>
  <c r="O362" i="3"/>
  <c r="K12" i="3"/>
  <c r="R72" i="3"/>
  <c r="G79" i="3"/>
  <c r="T92" i="3"/>
  <c r="T7" i="4" s="1"/>
  <c r="T162" i="3"/>
  <c r="J306" i="3"/>
  <c r="E324" i="3"/>
  <c r="J345" i="3"/>
  <c r="E363" i="3"/>
  <c r="I389" i="3"/>
  <c r="U40" i="3"/>
  <c r="U73" i="3"/>
  <c r="U107" i="3"/>
  <c r="U149" i="3"/>
  <c r="U170" i="3"/>
  <c r="U218" i="3"/>
  <c r="U241" i="3"/>
  <c r="S54" i="3"/>
  <c r="E54" i="3"/>
  <c r="T80" i="3"/>
  <c r="P149" i="3"/>
  <c r="G211" i="3"/>
  <c r="M211" i="3"/>
  <c r="N218" i="3"/>
  <c r="T217" i="3"/>
  <c r="J234" i="3"/>
  <c r="M240" i="3"/>
  <c r="K295" i="3"/>
  <c r="Q295" i="3"/>
  <c r="F363" i="3"/>
  <c r="E389" i="3"/>
  <c r="K389" i="3"/>
  <c r="Q389" i="3"/>
  <c r="U65" i="3"/>
  <c r="U99" i="3"/>
  <c r="U120" i="3"/>
  <c r="U162" i="3"/>
  <c r="U210" i="3"/>
  <c r="U233" i="3"/>
  <c r="J362" i="3"/>
  <c r="L363" i="3"/>
  <c r="J12" i="3"/>
  <c r="P12" i="3"/>
  <c r="T55" i="3"/>
  <c r="J73" i="3"/>
  <c r="Q362" i="3"/>
  <c r="Q12" i="3"/>
  <c r="J32" i="3"/>
  <c r="J6" i="4" s="1"/>
  <c r="H66" i="3"/>
  <c r="T66" i="3"/>
  <c r="O99" i="3"/>
  <c r="T106" i="3"/>
  <c r="K114" i="3"/>
  <c r="H170" i="3"/>
  <c r="S177" i="3"/>
  <c r="O217" i="3"/>
  <c r="I224" i="3"/>
  <c r="J225" i="3"/>
  <c r="P225" i="3"/>
  <c r="L282" i="3"/>
  <c r="F306" i="3"/>
  <c r="L306" i="3"/>
  <c r="R306" i="3"/>
  <c r="P306" i="3"/>
  <c r="R307" i="3"/>
  <c r="I324" i="3"/>
  <c r="I323" i="3"/>
  <c r="F345" i="3"/>
  <c r="L345" i="3"/>
  <c r="R345" i="3"/>
  <c r="P345" i="3"/>
  <c r="R346" i="3"/>
  <c r="I363" i="3"/>
  <c r="O363" i="3"/>
  <c r="I362" i="3"/>
  <c r="K363" i="3"/>
  <c r="Q390" i="3"/>
  <c r="I12" i="3"/>
  <c r="I14" i="3" s="1"/>
  <c r="O12" i="3"/>
  <c r="F294" i="3"/>
  <c r="L294" i="3"/>
  <c r="R294" i="3"/>
  <c r="P294" i="3"/>
  <c r="R295" i="3"/>
  <c r="E295" i="3"/>
  <c r="J294" i="3"/>
  <c r="F281" i="3"/>
  <c r="E282" i="3"/>
  <c r="Q282" i="3"/>
  <c r="J282" i="3"/>
  <c r="P282" i="3"/>
  <c r="J281" i="3"/>
  <c r="L281" i="3"/>
  <c r="R281" i="3"/>
  <c r="P281" i="3"/>
  <c r="R282" i="3"/>
  <c r="F282" i="3"/>
  <c r="U203" i="3"/>
  <c r="M261" i="3"/>
  <c r="S261" i="3"/>
  <c r="J261" i="3"/>
  <c r="P261" i="3"/>
  <c r="R261" i="3"/>
  <c r="J241" i="3"/>
  <c r="P241" i="3"/>
  <c r="Q241" i="3"/>
  <c r="P233" i="3"/>
  <c r="K234" i="3"/>
  <c r="Q234" i="3"/>
  <c r="H233" i="3"/>
  <c r="I233" i="3"/>
  <c r="Q233" i="3"/>
  <c r="E225" i="3"/>
  <c r="H224" i="3"/>
  <c r="T224" i="3"/>
  <c r="O224" i="3"/>
  <c r="I218" i="3"/>
  <c r="L217" i="3"/>
  <c r="J218" i="3"/>
  <c r="H211" i="3"/>
  <c r="T211" i="3"/>
  <c r="E203" i="3"/>
  <c r="E9" i="4" s="1"/>
  <c r="Q203" i="3"/>
  <c r="Q9" i="4" s="1"/>
  <c r="J240" i="3"/>
  <c r="E240" i="3"/>
  <c r="K241" i="3"/>
  <c r="K240" i="3"/>
  <c r="F240" i="3"/>
  <c r="R240" i="3"/>
  <c r="L240" i="3"/>
  <c r="M241" i="3"/>
  <c r="P240" i="3"/>
  <c r="E234" i="3"/>
  <c r="N224" i="3"/>
  <c r="I225" i="3"/>
  <c r="O225" i="3"/>
  <c r="F218" i="3"/>
  <c r="L218" i="3"/>
  <c r="R218" i="3"/>
  <c r="Q218" i="3"/>
  <c r="Q217" i="3"/>
  <c r="I203" i="3"/>
  <c r="I9" i="4" s="1"/>
  <c r="K203" i="3"/>
  <c r="K9" i="4" s="1"/>
  <c r="F217" i="3"/>
  <c r="M218" i="3"/>
  <c r="F210" i="3"/>
  <c r="S203" i="3"/>
  <c r="S9" i="4" s="1"/>
  <c r="I211" i="3"/>
  <c r="U141" i="3"/>
  <c r="V143" i="3" s="1"/>
  <c r="F176" i="3"/>
  <c r="N177" i="3"/>
  <c r="G141" i="3"/>
  <c r="G10" i="4" s="1"/>
  <c r="F141" i="3"/>
  <c r="F10" i="4" s="1"/>
  <c r="G163" i="3"/>
  <c r="S163" i="3"/>
  <c r="M141" i="3"/>
  <c r="M10" i="4" s="1"/>
  <c r="T163" i="3"/>
  <c r="L163" i="3"/>
  <c r="I163" i="3"/>
  <c r="N163" i="3"/>
  <c r="P163" i="3"/>
  <c r="N156" i="3"/>
  <c r="S155" i="3"/>
  <c r="H156" i="3"/>
  <c r="S149" i="3"/>
  <c r="I149" i="3"/>
  <c r="O149" i="3"/>
  <c r="E148" i="3"/>
  <c r="K149" i="3"/>
  <c r="Q149" i="3"/>
  <c r="I177" i="3"/>
  <c r="O177" i="3"/>
  <c r="F177" i="3"/>
  <c r="L177" i="3"/>
  <c r="R177" i="3"/>
  <c r="H177" i="3"/>
  <c r="K141" i="3"/>
  <c r="K10" i="4" s="1"/>
  <c r="I169" i="3"/>
  <c r="K170" i="3"/>
  <c r="E169" i="3"/>
  <c r="P170" i="3"/>
  <c r="T141" i="3"/>
  <c r="T10" i="4" s="1"/>
  <c r="O163" i="3"/>
  <c r="G162" i="3"/>
  <c r="H162" i="3"/>
  <c r="E162" i="3"/>
  <c r="K163" i="3"/>
  <c r="Q162" i="3"/>
  <c r="L162" i="3"/>
  <c r="R162" i="3"/>
  <c r="Q163" i="3"/>
  <c r="M162" i="3"/>
  <c r="S162" i="3"/>
  <c r="N141" i="3"/>
  <c r="N10" i="4" s="1"/>
  <c r="I156" i="3"/>
  <c r="I148" i="3"/>
  <c r="H141" i="3"/>
  <c r="H10" i="4" s="1"/>
  <c r="F148" i="3"/>
  <c r="K148" i="3"/>
  <c r="E149" i="3"/>
  <c r="E141" i="3"/>
  <c r="U92" i="3"/>
  <c r="N121" i="3"/>
  <c r="G121" i="3"/>
  <c r="M120" i="3"/>
  <c r="I114" i="3"/>
  <c r="R113" i="3"/>
  <c r="E107" i="3"/>
  <c r="K107" i="3"/>
  <c r="Q107" i="3"/>
  <c r="G107" i="3"/>
  <c r="Q92" i="3"/>
  <c r="Q7" i="4" s="1"/>
  <c r="H107" i="3"/>
  <c r="N106" i="3"/>
  <c r="Q99" i="3"/>
  <c r="F99" i="3"/>
  <c r="J100" i="3"/>
  <c r="H99" i="3"/>
  <c r="T99" i="3"/>
  <c r="M92" i="3"/>
  <c r="M7" i="4" s="1"/>
  <c r="N92" i="3"/>
  <c r="N7" i="4" s="1"/>
  <c r="G92" i="3"/>
  <c r="G7" i="4" s="1"/>
  <c r="O120" i="3"/>
  <c r="E120" i="3"/>
  <c r="J114" i="3"/>
  <c r="S114" i="3"/>
  <c r="L113" i="3"/>
  <c r="K113" i="3"/>
  <c r="T114" i="3"/>
  <c r="S92" i="3"/>
  <c r="S7" i="4" s="1"/>
  <c r="R92" i="3"/>
  <c r="R7" i="4" s="1"/>
  <c r="E114" i="3"/>
  <c r="G106" i="3"/>
  <c r="H106" i="3"/>
  <c r="K106" i="3"/>
  <c r="N107" i="3"/>
  <c r="M100" i="3"/>
  <c r="H92" i="3"/>
  <c r="H7" i="4" s="1"/>
  <c r="L92" i="3"/>
  <c r="L7" i="4" s="1"/>
  <c r="I100" i="3"/>
  <c r="O100" i="3"/>
  <c r="N99" i="3"/>
  <c r="I99" i="3"/>
  <c r="F92" i="3"/>
  <c r="F7" i="4" s="1"/>
  <c r="K99" i="3"/>
  <c r="L99" i="3"/>
  <c r="K100" i="3"/>
  <c r="U32" i="3"/>
  <c r="N79" i="3"/>
  <c r="M79" i="3"/>
  <c r="E80" i="3"/>
  <c r="T79" i="3"/>
  <c r="G80" i="3"/>
  <c r="M80" i="3"/>
  <c r="S72" i="3"/>
  <c r="H72" i="3"/>
  <c r="Q72" i="3"/>
  <c r="N72" i="3"/>
  <c r="E73" i="3"/>
  <c r="I66" i="3"/>
  <c r="O66" i="3"/>
  <c r="E66" i="3"/>
  <c r="F65" i="3"/>
  <c r="N66" i="3"/>
  <c r="T65" i="3"/>
  <c r="S55" i="3"/>
  <c r="P54" i="3"/>
  <c r="N54" i="3"/>
  <c r="Q32" i="3"/>
  <c r="Q6" i="4" s="1"/>
  <c r="H32" i="3"/>
  <c r="H6" i="4" s="1"/>
  <c r="L32" i="3"/>
  <c r="L6" i="4" s="1"/>
  <c r="W33" i="3"/>
  <c r="E32" i="3"/>
  <c r="E6" i="4" s="1"/>
  <c r="N40" i="3"/>
  <c r="T40" i="3"/>
  <c r="N39" i="3"/>
  <c r="O39" i="3"/>
  <c r="N32" i="3"/>
  <c r="N6" i="4" s="1"/>
  <c r="G40" i="3"/>
  <c r="M40" i="3"/>
  <c r="M13" i="3"/>
  <c r="J55" i="3"/>
  <c r="H14" i="3"/>
  <c r="H17" i="3"/>
  <c r="G17" i="3"/>
  <c r="G67" i="3" s="1"/>
  <c r="Q39" i="3"/>
  <c r="N176" i="3"/>
  <c r="E176" i="3"/>
  <c r="Q176" i="3"/>
  <c r="O176" i="3"/>
  <c r="L176" i="3"/>
  <c r="K176" i="3"/>
  <c r="G13" i="3"/>
  <c r="E39" i="3"/>
  <c r="K39" i="3"/>
  <c r="Q40" i="3"/>
  <c r="H39" i="3"/>
  <c r="T39" i="3"/>
  <c r="Q54" i="3"/>
  <c r="G54" i="3"/>
  <c r="N65" i="3"/>
  <c r="S66" i="3"/>
  <c r="P73" i="3"/>
  <c r="O107" i="3"/>
  <c r="Q120" i="3"/>
  <c r="O121" i="3"/>
  <c r="E156" i="3"/>
  <c r="K155" i="3"/>
  <c r="Q155" i="3"/>
  <c r="F170" i="3"/>
  <c r="F169" i="3"/>
  <c r="L170" i="3"/>
  <c r="L169" i="3"/>
  <c r="L141" i="3"/>
  <c r="L10" i="4" s="1"/>
  <c r="R170" i="3"/>
  <c r="R141" i="3"/>
  <c r="R10" i="4" s="1"/>
  <c r="R169" i="3"/>
  <c r="T176" i="3"/>
  <c r="O210" i="3"/>
  <c r="O55" i="3"/>
  <c r="O54" i="3"/>
  <c r="L66" i="3"/>
  <c r="L65" i="3"/>
  <c r="K79" i="3"/>
  <c r="T14" i="3"/>
  <c r="T17" i="3"/>
  <c r="K32" i="3"/>
  <c r="K6" i="4" s="1"/>
  <c r="P39" i="3"/>
  <c r="P40" i="3"/>
  <c r="H54" i="3"/>
  <c r="F54" i="3"/>
  <c r="O73" i="3"/>
  <c r="T120" i="3"/>
  <c r="L120" i="3"/>
  <c r="D92" i="3"/>
  <c r="W93" i="3" s="1"/>
  <c r="H120" i="3"/>
  <c r="P120" i="3"/>
  <c r="P121" i="3"/>
  <c r="P92" i="3"/>
  <c r="P7" i="4" s="1"/>
  <c r="P155" i="3"/>
  <c r="P156" i="3"/>
  <c r="Q156" i="3"/>
  <c r="J176" i="3"/>
  <c r="K177" i="3"/>
  <c r="J177" i="3"/>
  <c r="H176" i="3"/>
  <c r="L224" i="3"/>
  <c r="L225" i="3"/>
  <c r="G323" i="3"/>
  <c r="G324" i="3"/>
  <c r="S323" i="3"/>
  <c r="S324" i="3"/>
  <c r="H13" i="3"/>
  <c r="F40" i="3"/>
  <c r="L40" i="3"/>
  <c r="L39" i="3"/>
  <c r="I39" i="3"/>
  <c r="E40" i="3"/>
  <c r="K54" i="3"/>
  <c r="T54" i="3"/>
  <c r="I72" i="3"/>
  <c r="J107" i="3"/>
  <c r="I106" i="3"/>
  <c r="I107" i="3"/>
  <c r="O106" i="3"/>
  <c r="N120" i="3"/>
  <c r="G169" i="3"/>
  <c r="G170" i="3"/>
  <c r="M169" i="3"/>
  <c r="N170" i="3"/>
  <c r="M170" i="3"/>
  <c r="S169" i="3"/>
  <c r="S170" i="3"/>
  <c r="T170" i="3"/>
  <c r="E177" i="3"/>
  <c r="E211" i="3"/>
  <c r="Q210" i="3"/>
  <c r="H210" i="3"/>
  <c r="D203" i="3"/>
  <c r="W204" i="3" s="1"/>
  <c r="R210" i="3"/>
  <c r="E210" i="3"/>
  <c r="N210" i="3"/>
  <c r="K210" i="3"/>
  <c r="J210" i="3"/>
  <c r="J211" i="3"/>
  <c r="K211" i="3"/>
  <c r="P210" i="3"/>
  <c r="P211" i="3"/>
  <c r="P203" i="3"/>
  <c r="P9" i="4" s="1"/>
  <c r="I210" i="3"/>
  <c r="G217" i="3"/>
  <c r="G218" i="3"/>
  <c r="H218" i="3"/>
  <c r="M217" i="3"/>
  <c r="M203" i="3"/>
  <c r="M9" i="4" s="1"/>
  <c r="S217" i="3"/>
  <c r="T218" i="3"/>
  <c r="S218" i="3"/>
  <c r="F120" i="3"/>
  <c r="S39" i="3"/>
  <c r="S32" i="3"/>
  <c r="S6" i="4" s="1"/>
  <c r="L54" i="3"/>
  <c r="J65" i="3"/>
  <c r="J66" i="3"/>
  <c r="G65" i="3"/>
  <c r="F73" i="3"/>
  <c r="F72" i="3"/>
  <c r="E121" i="3"/>
  <c r="T210" i="3"/>
  <c r="F66" i="3"/>
  <c r="R66" i="3"/>
  <c r="R65" i="3"/>
  <c r="Q80" i="3"/>
  <c r="Q79" i="3"/>
  <c r="I121" i="3"/>
  <c r="I120" i="3"/>
  <c r="N14" i="3"/>
  <c r="N17" i="3"/>
  <c r="N283" i="3" s="1"/>
  <c r="R32" i="3"/>
  <c r="R6" i="4" s="1"/>
  <c r="J39" i="3"/>
  <c r="J40" i="3"/>
  <c r="G39" i="3"/>
  <c r="K40" i="3"/>
  <c r="J54" i="3"/>
  <c r="R54" i="3"/>
  <c r="K55" i="3"/>
  <c r="S65" i="3"/>
  <c r="G66" i="3"/>
  <c r="J120" i="3"/>
  <c r="K121" i="3"/>
  <c r="J92" i="3"/>
  <c r="J7" i="4" s="1"/>
  <c r="J121" i="3"/>
  <c r="N155" i="3"/>
  <c r="E155" i="3"/>
  <c r="M155" i="3"/>
  <c r="T155" i="3"/>
  <c r="J155" i="3"/>
  <c r="J156" i="3"/>
  <c r="H155" i="3"/>
  <c r="P176" i="3"/>
  <c r="P177" i="3"/>
  <c r="F224" i="3"/>
  <c r="F225" i="3"/>
  <c r="F203" i="3"/>
  <c r="F9" i="4" s="1"/>
  <c r="R224" i="3"/>
  <c r="R225" i="3"/>
  <c r="M323" i="3"/>
  <c r="M324" i="3"/>
  <c r="S17" i="3"/>
  <c r="S219" i="3" s="1"/>
  <c r="F32" i="3"/>
  <c r="F6" i="4" s="1"/>
  <c r="R40" i="3"/>
  <c r="R39" i="3"/>
  <c r="S13" i="3"/>
  <c r="O32" i="3"/>
  <c r="O6" i="4" s="1"/>
  <c r="G32" i="3"/>
  <c r="G6" i="4" s="1"/>
  <c r="M32" i="3"/>
  <c r="M6" i="4" s="1"/>
  <c r="M39" i="3"/>
  <c r="E55" i="3"/>
  <c r="P55" i="3"/>
  <c r="P65" i="3"/>
  <c r="P66" i="3"/>
  <c r="Q65" i="3"/>
  <c r="K66" i="3"/>
  <c r="R73" i="3"/>
  <c r="I80" i="3"/>
  <c r="I79" i="3"/>
  <c r="O80" i="3"/>
  <c r="O79" i="3"/>
  <c r="E79" i="3"/>
  <c r="T13" i="3"/>
  <c r="M17" i="3"/>
  <c r="M219" i="3" s="1"/>
  <c r="I32" i="3"/>
  <c r="I6" i="4" s="1"/>
  <c r="P32" i="3"/>
  <c r="P6" i="4" s="1"/>
  <c r="H40" i="3"/>
  <c r="S40" i="3"/>
  <c r="M54" i="3"/>
  <c r="I55" i="3"/>
  <c r="Q55" i="3"/>
  <c r="E65" i="3"/>
  <c r="K65" i="3"/>
  <c r="Q66" i="3"/>
  <c r="H65" i="3"/>
  <c r="M66" i="3"/>
  <c r="G73" i="3"/>
  <c r="G72" i="3"/>
  <c r="N73" i="3"/>
  <c r="M73" i="3"/>
  <c r="M72" i="3"/>
  <c r="T73" i="3"/>
  <c r="S73" i="3"/>
  <c r="L72" i="3"/>
  <c r="I73" i="3"/>
  <c r="S79" i="3"/>
  <c r="L79" i="3"/>
  <c r="R79" i="3"/>
  <c r="H79" i="3"/>
  <c r="J79" i="3"/>
  <c r="J80" i="3"/>
  <c r="P79" i="3"/>
  <c r="P80" i="3"/>
  <c r="F79" i="3"/>
  <c r="K80" i="3"/>
  <c r="H100" i="3"/>
  <c r="G99" i="3"/>
  <c r="G100" i="3"/>
  <c r="N100" i="3"/>
  <c r="M99" i="3"/>
  <c r="S100" i="3"/>
  <c r="T100" i="3"/>
  <c r="G114" i="3"/>
  <c r="G113" i="3"/>
  <c r="H114" i="3"/>
  <c r="N114" i="3"/>
  <c r="M113" i="3"/>
  <c r="M114" i="3"/>
  <c r="G149" i="3"/>
  <c r="G148" i="3"/>
  <c r="N149" i="3"/>
  <c r="M149" i="3"/>
  <c r="S148" i="3"/>
  <c r="S141" i="3"/>
  <c r="S10" i="4" s="1"/>
  <c r="T149" i="3"/>
  <c r="K156" i="3"/>
  <c r="Q177" i="3"/>
  <c r="J203" i="3"/>
  <c r="J9" i="4" s="1"/>
  <c r="F234" i="3"/>
  <c r="F233" i="3"/>
  <c r="L233" i="3"/>
  <c r="L234" i="3"/>
  <c r="R233" i="3"/>
  <c r="R234" i="3"/>
  <c r="L55" i="3"/>
  <c r="P72" i="3"/>
  <c r="L80" i="3"/>
  <c r="Q106" i="3"/>
  <c r="T113" i="3"/>
  <c r="K120" i="3"/>
  <c r="G120" i="3"/>
  <c r="Q121" i="3"/>
  <c r="O141" i="3"/>
  <c r="O10" i="4" s="1"/>
  <c r="N148" i="3"/>
  <c r="F156" i="3"/>
  <c r="R156" i="3"/>
  <c r="R155" i="3"/>
  <c r="I155" i="3"/>
  <c r="O156" i="3"/>
  <c r="I162" i="3"/>
  <c r="O162" i="3"/>
  <c r="J163" i="3"/>
  <c r="O169" i="3"/>
  <c r="F211" i="3"/>
  <c r="L211" i="3"/>
  <c r="L210" i="3"/>
  <c r="R211" i="3"/>
  <c r="R203" i="3"/>
  <c r="R9" i="4" s="1"/>
  <c r="F55" i="3"/>
  <c r="R55" i="3"/>
  <c r="G55" i="3"/>
  <c r="J72" i="3"/>
  <c r="T72" i="3"/>
  <c r="K73" i="3"/>
  <c r="F80" i="3"/>
  <c r="R80" i="3"/>
  <c r="E99" i="3"/>
  <c r="E100" i="3"/>
  <c r="H55" i="3"/>
  <c r="H80" i="3"/>
  <c r="I92" i="3"/>
  <c r="I7" i="4" s="1"/>
  <c r="O92" i="3"/>
  <c r="O7" i="4" s="1"/>
  <c r="J99" i="3"/>
  <c r="P99" i="3"/>
  <c r="P100" i="3"/>
  <c r="F107" i="3"/>
  <c r="F106" i="3"/>
  <c r="L107" i="3"/>
  <c r="R107" i="3"/>
  <c r="R106" i="3"/>
  <c r="O113" i="3"/>
  <c r="E113" i="3"/>
  <c r="O114" i="3"/>
  <c r="F121" i="3"/>
  <c r="L121" i="3"/>
  <c r="R121" i="3"/>
  <c r="R120" i="3"/>
  <c r="I141" i="3"/>
  <c r="I10" i="4" s="1"/>
  <c r="Q141" i="3"/>
  <c r="Q10" i="4" s="1"/>
  <c r="Q148" i="3"/>
  <c r="G155" i="3"/>
  <c r="M156" i="3"/>
  <c r="T156" i="3"/>
  <c r="L155" i="3"/>
  <c r="G156" i="3"/>
  <c r="M163" i="3"/>
  <c r="O170" i="3"/>
  <c r="L203" i="3"/>
  <c r="L9" i="4" s="1"/>
  <c r="G210" i="3"/>
  <c r="G203" i="3"/>
  <c r="G9" i="4" s="1"/>
  <c r="M210" i="3"/>
  <c r="N211" i="3"/>
  <c r="S210" i="3"/>
  <c r="S211" i="3"/>
  <c r="I217" i="3"/>
  <c r="N217" i="3"/>
  <c r="E217" i="3"/>
  <c r="J217" i="3"/>
  <c r="K218" i="3"/>
  <c r="P217" i="3"/>
  <c r="P218" i="3"/>
  <c r="H217" i="3"/>
  <c r="E218" i="3"/>
  <c r="G241" i="3"/>
  <c r="G240" i="3"/>
  <c r="S241" i="3"/>
  <c r="S240" i="3"/>
  <c r="Q100" i="3"/>
  <c r="M106" i="3"/>
  <c r="S107" i="3"/>
  <c r="S106" i="3"/>
  <c r="M107" i="3"/>
  <c r="H113" i="3"/>
  <c r="J113" i="3"/>
  <c r="P113" i="3"/>
  <c r="F113" i="3"/>
  <c r="N113" i="3"/>
  <c r="P114" i="3"/>
  <c r="S120" i="3"/>
  <c r="T121" i="3"/>
  <c r="L148" i="3"/>
  <c r="H148" i="3"/>
  <c r="D141" i="3"/>
  <c r="W142" i="3" s="1"/>
  <c r="J148" i="3"/>
  <c r="J149" i="3"/>
  <c r="J141" i="3"/>
  <c r="J10" i="4" s="1"/>
  <c r="P148" i="3"/>
  <c r="P141" i="3"/>
  <c r="P10" i="4" s="1"/>
  <c r="R148" i="3"/>
  <c r="Q169" i="3"/>
  <c r="H169" i="3"/>
  <c r="E170" i="3"/>
  <c r="J169" i="3"/>
  <c r="J170" i="3"/>
  <c r="P169" i="3"/>
  <c r="T169" i="3"/>
  <c r="Q170" i="3"/>
  <c r="G176" i="3"/>
  <c r="G177" i="3"/>
  <c r="M176" i="3"/>
  <c r="S176" i="3"/>
  <c r="T177" i="3"/>
  <c r="M177" i="3"/>
  <c r="F100" i="3"/>
  <c r="R100" i="3"/>
  <c r="R99" i="3"/>
  <c r="Q113" i="3"/>
  <c r="Q114" i="3"/>
  <c r="O155" i="3"/>
  <c r="F163" i="3"/>
  <c r="F162" i="3"/>
  <c r="R163" i="3"/>
  <c r="K162" i="3"/>
  <c r="E163" i="3"/>
  <c r="O211" i="3"/>
  <c r="O203" i="3"/>
  <c r="O9" i="4" s="1"/>
  <c r="J106" i="3"/>
  <c r="P106" i="3"/>
  <c r="F114" i="3"/>
  <c r="L114" i="3"/>
  <c r="R114" i="3"/>
  <c r="F149" i="3"/>
  <c r="L149" i="3"/>
  <c r="R149" i="3"/>
  <c r="O148" i="3"/>
  <c r="J162" i="3"/>
  <c r="P162" i="3"/>
  <c r="I176" i="3"/>
  <c r="R176" i="3"/>
  <c r="O218" i="3"/>
  <c r="G233" i="3"/>
  <c r="M233" i="3"/>
  <c r="M234" i="3"/>
  <c r="S233" i="3"/>
  <c r="S234" i="3"/>
  <c r="G234" i="3"/>
  <c r="H240" i="3"/>
  <c r="H241" i="3"/>
  <c r="H203" i="3"/>
  <c r="H9" i="4" s="1"/>
  <c r="N240" i="3"/>
  <c r="N241" i="3"/>
  <c r="O241" i="3"/>
  <c r="N203" i="3"/>
  <c r="N9" i="4" s="1"/>
  <c r="T240" i="3"/>
  <c r="T241" i="3"/>
  <c r="T203" i="3"/>
  <c r="K261" i="3"/>
  <c r="Q261" i="3"/>
  <c r="G294" i="3"/>
  <c r="G295" i="3"/>
  <c r="M294" i="3"/>
  <c r="M295" i="3"/>
  <c r="S294" i="3"/>
  <c r="S295" i="3"/>
  <c r="H163" i="3"/>
  <c r="R217" i="3"/>
  <c r="G224" i="3"/>
  <c r="H225" i="3"/>
  <c r="G225" i="3"/>
  <c r="M224" i="3"/>
  <c r="N225" i="3"/>
  <c r="M225" i="3"/>
  <c r="S224" i="3"/>
  <c r="T225" i="3"/>
  <c r="S225" i="3"/>
  <c r="G362" i="3"/>
  <c r="G363" i="3"/>
  <c r="M362" i="3"/>
  <c r="M363" i="3"/>
  <c r="S362" i="3"/>
  <c r="S363" i="3"/>
  <c r="J224" i="3"/>
  <c r="P224" i="3"/>
  <c r="H234" i="3"/>
  <c r="N233" i="3"/>
  <c r="N234" i="3"/>
  <c r="T233" i="3"/>
  <c r="T234" i="3"/>
  <c r="J233" i="3"/>
  <c r="O240" i="3"/>
  <c r="I241" i="3"/>
  <c r="H294" i="3"/>
  <c r="I295" i="3"/>
  <c r="H295" i="3"/>
  <c r="N294" i="3"/>
  <c r="O295" i="3"/>
  <c r="N295" i="3"/>
  <c r="T294" i="3"/>
  <c r="T295" i="3"/>
  <c r="H323" i="3"/>
  <c r="H324" i="3"/>
  <c r="N323" i="3"/>
  <c r="O324" i="3"/>
  <c r="N324" i="3"/>
  <c r="T323" i="3"/>
  <c r="T324" i="3"/>
  <c r="H362" i="3"/>
  <c r="H363" i="3"/>
  <c r="N362" i="3"/>
  <c r="N363" i="3"/>
  <c r="T362" i="3"/>
  <c r="T363" i="3"/>
  <c r="E224" i="3"/>
  <c r="K224" i="3"/>
  <c r="Q224" i="3"/>
  <c r="E233" i="3"/>
  <c r="K233" i="3"/>
  <c r="H261" i="3"/>
  <c r="T261" i="3"/>
  <c r="F389" i="3"/>
  <c r="F390" i="3"/>
  <c r="L389" i="3"/>
  <c r="L390" i="3"/>
  <c r="R389" i="3"/>
  <c r="R390" i="3"/>
  <c r="P234" i="3"/>
  <c r="Q240" i="3"/>
  <c r="L241" i="3"/>
  <c r="G281" i="3"/>
  <c r="G282" i="3"/>
  <c r="M281" i="3"/>
  <c r="M282" i="3"/>
  <c r="S281" i="3"/>
  <c r="S282" i="3"/>
  <c r="G306" i="3"/>
  <c r="G307" i="3"/>
  <c r="M306" i="3"/>
  <c r="M307" i="3"/>
  <c r="S306" i="3"/>
  <c r="S307" i="3"/>
  <c r="G345" i="3"/>
  <c r="G346" i="3"/>
  <c r="M345" i="3"/>
  <c r="M346" i="3"/>
  <c r="S345" i="3"/>
  <c r="S346" i="3"/>
  <c r="G389" i="3"/>
  <c r="G390" i="3"/>
  <c r="M389" i="3"/>
  <c r="M390" i="3"/>
  <c r="S389" i="3"/>
  <c r="S390" i="3"/>
  <c r="O234" i="3"/>
  <c r="H281" i="3"/>
  <c r="I282" i="3"/>
  <c r="H282" i="3"/>
  <c r="N281" i="3"/>
  <c r="O282" i="3"/>
  <c r="N282" i="3"/>
  <c r="T281" i="3"/>
  <c r="T282" i="3"/>
  <c r="H306" i="3"/>
  <c r="I307" i="3"/>
  <c r="H307" i="3"/>
  <c r="N306" i="3"/>
  <c r="O307" i="3"/>
  <c r="N307" i="3"/>
  <c r="T306" i="3"/>
  <c r="T307" i="3"/>
  <c r="H345" i="3"/>
  <c r="I346" i="3"/>
  <c r="H346" i="3"/>
  <c r="N345" i="3"/>
  <c r="O346" i="3"/>
  <c r="N346" i="3"/>
  <c r="T345" i="3"/>
  <c r="T346" i="3"/>
  <c r="H390" i="3"/>
  <c r="N390" i="3"/>
  <c r="T390" i="3"/>
  <c r="E281" i="3"/>
  <c r="K281" i="3"/>
  <c r="Q281" i="3"/>
  <c r="E294" i="3"/>
  <c r="K294" i="3"/>
  <c r="Q294" i="3"/>
  <c r="E306" i="3"/>
  <c r="K306" i="3"/>
  <c r="Q306" i="3"/>
  <c r="E323" i="3"/>
  <c r="K323" i="3"/>
  <c r="Q323" i="3"/>
  <c r="E345" i="3"/>
  <c r="K345" i="3"/>
  <c r="Q345" i="3"/>
  <c r="J389" i="3"/>
  <c r="P389" i="3"/>
  <c r="G262" i="3" l="1"/>
  <c r="V197" i="5"/>
  <c r="W197" i="5"/>
  <c r="V134" i="5"/>
  <c r="W134" i="5"/>
  <c r="I136" i="5"/>
  <c r="S85" i="5"/>
  <c r="V85" i="5"/>
  <c r="D6" i="7"/>
  <c r="V25" i="5"/>
  <c r="U262" i="3"/>
  <c r="U41" i="3"/>
  <c r="U74" i="3"/>
  <c r="U67" i="3"/>
  <c r="U164" i="3"/>
  <c r="U347" i="3"/>
  <c r="U122" i="3"/>
  <c r="U235" i="3"/>
  <c r="U283" i="3"/>
  <c r="U391" i="3"/>
  <c r="U226" i="3"/>
  <c r="U212" i="3"/>
  <c r="U101" i="3"/>
  <c r="U178" i="3"/>
  <c r="U171" i="3"/>
  <c r="U20" i="3"/>
  <c r="V20" i="3"/>
  <c r="U308" i="3"/>
  <c r="U414" i="3"/>
  <c r="U415" i="3" s="1"/>
  <c r="V21" i="3"/>
  <c r="U9" i="4"/>
  <c r="V205" i="3"/>
  <c r="D9" i="4"/>
  <c r="V204" i="3"/>
  <c r="D10" i="4"/>
  <c r="V142" i="3"/>
  <c r="D7" i="4"/>
  <c r="V93" i="3"/>
  <c r="U7" i="4"/>
  <c r="V94" i="3"/>
  <c r="U6" i="4"/>
  <c r="V34" i="3"/>
  <c r="D6" i="4"/>
  <c r="V33" i="3"/>
  <c r="Q85" i="5"/>
  <c r="E85" i="5"/>
  <c r="K85" i="5"/>
  <c r="I134" i="5"/>
  <c r="O136" i="5"/>
  <c r="E86" i="5"/>
  <c r="O134" i="5"/>
  <c r="S87" i="5"/>
  <c r="U385" i="5"/>
  <c r="U387" i="5" s="1"/>
  <c r="U85" i="5"/>
  <c r="T6" i="7"/>
  <c r="T13" i="7" s="1"/>
  <c r="T385" i="5"/>
  <c r="T387" i="5" s="1"/>
  <c r="P85" i="5"/>
  <c r="J85" i="5"/>
  <c r="K14" i="4"/>
  <c r="K24" i="4" s="1"/>
  <c r="N14" i="4"/>
  <c r="N15" i="4" s="1"/>
  <c r="R14" i="4"/>
  <c r="R24" i="4" s="1"/>
  <c r="L14" i="4"/>
  <c r="L22" i="4" s="1"/>
  <c r="F14" i="4"/>
  <c r="F20" i="4" s="1"/>
  <c r="H14" i="4"/>
  <c r="H20" i="4" s="1"/>
  <c r="M14" i="4"/>
  <c r="M15" i="4" s="1"/>
  <c r="P14" i="4"/>
  <c r="P26" i="4" s="1"/>
  <c r="G14" i="4"/>
  <c r="G24" i="4" s="1"/>
  <c r="S14" i="4"/>
  <c r="S22" i="4" s="1"/>
  <c r="Q14" i="4"/>
  <c r="Q28" i="4" s="1"/>
  <c r="J14" i="4"/>
  <c r="J25" i="4" s="1"/>
  <c r="D101" i="3"/>
  <c r="U144" i="3"/>
  <c r="U10" i="4"/>
  <c r="I14" i="4"/>
  <c r="O14" i="4"/>
  <c r="T9" i="4"/>
  <c r="F143" i="3"/>
  <c r="E10" i="4"/>
  <c r="E14" i="4" s="1"/>
  <c r="K13" i="7"/>
  <c r="K22" i="7" s="1"/>
  <c r="S86" i="5"/>
  <c r="R7" i="7"/>
  <c r="M86" i="5"/>
  <c r="L7" i="7"/>
  <c r="G136" i="5"/>
  <c r="G10" i="7"/>
  <c r="D136" i="5"/>
  <c r="D10" i="7"/>
  <c r="U87" i="5"/>
  <c r="U7" i="7"/>
  <c r="D87" i="5"/>
  <c r="D7" i="7"/>
  <c r="O85" i="5"/>
  <c r="O7" i="7"/>
  <c r="I199" i="5"/>
  <c r="I9" i="7"/>
  <c r="U199" i="5"/>
  <c r="U9" i="7"/>
  <c r="E27" i="5"/>
  <c r="E6" i="7"/>
  <c r="U27" i="5"/>
  <c r="U6" i="7"/>
  <c r="S25" i="5"/>
  <c r="S6" i="7"/>
  <c r="I85" i="5"/>
  <c r="I7" i="7"/>
  <c r="U134" i="5"/>
  <c r="U10" i="7"/>
  <c r="D199" i="5"/>
  <c r="D9" i="7"/>
  <c r="L199" i="5"/>
  <c r="L9" i="7"/>
  <c r="O199" i="5"/>
  <c r="O9" i="7"/>
  <c r="J87" i="5"/>
  <c r="J7" i="7"/>
  <c r="M27" i="5"/>
  <c r="M6" i="7"/>
  <c r="Q27" i="5"/>
  <c r="Q6" i="7"/>
  <c r="G86" i="5"/>
  <c r="G7" i="7"/>
  <c r="F134" i="5"/>
  <c r="F10" i="7"/>
  <c r="P135" i="5"/>
  <c r="P10" i="7"/>
  <c r="P13" i="7" s="1"/>
  <c r="R199" i="5"/>
  <c r="R9" i="7"/>
  <c r="H13" i="7"/>
  <c r="H19" i="7" s="1"/>
  <c r="N27" i="5"/>
  <c r="N6" i="7"/>
  <c r="N13" i="7" s="1"/>
  <c r="N21" i="7" s="1"/>
  <c r="L136" i="5"/>
  <c r="L10" i="7"/>
  <c r="F199" i="5"/>
  <c r="F9" i="7"/>
  <c r="U26" i="5"/>
  <c r="O198" i="5"/>
  <c r="U86" i="5"/>
  <c r="U198" i="5"/>
  <c r="U197" i="5"/>
  <c r="L197" i="5"/>
  <c r="O197" i="5"/>
  <c r="F197" i="5"/>
  <c r="R198" i="5"/>
  <c r="R197" i="5"/>
  <c r="J198" i="5"/>
  <c r="J197" i="5"/>
  <c r="J199" i="5"/>
  <c r="I197" i="5"/>
  <c r="D385" i="5"/>
  <c r="D387" i="5" s="1"/>
  <c r="P199" i="5"/>
  <c r="P198" i="5"/>
  <c r="P197" i="5"/>
  <c r="U135" i="5"/>
  <c r="U136" i="5"/>
  <c r="G134" i="5"/>
  <c r="P136" i="5"/>
  <c r="P385" i="5"/>
  <c r="P387" i="5" s="1"/>
  <c r="P134" i="5"/>
  <c r="L134" i="5"/>
  <c r="F136" i="5"/>
  <c r="M135" i="5"/>
  <c r="G135" i="5"/>
  <c r="M136" i="5"/>
  <c r="M134" i="5"/>
  <c r="J136" i="5"/>
  <c r="J134" i="5"/>
  <c r="J135" i="5"/>
  <c r="J385" i="5"/>
  <c r="J387" i="5" s="1"/>
  <c r="S134" i="5"/>
  <c r="S136" i="5"/>
  <c r="I87" i="5"/>
  <c r="I385" i="5"/>
  <c r="I387" i="5" s="1"/>
  <c r="M87" i="5"/>
  <c r="M85" i="5"/>
  <c r="G87" i="5"/>
  <c r="G85" i="5"/>
  <c r="J86" i="5"/>
  <c r="P86" i="5"/>
  <c r="U25" i="5"/>
  <c r="J27" i="5"/>
  <c r="M25" i="5"/>
  <c r="K26" i="5"/>
  <c r="J26" i="5"/>
  <c r="O25" i="5"/>
  <c r="N25" i="5"/>
  <c r="J25" i="5"/>
  <c r="Q25" i="5"/>
  <c r="M385" i="5"/>
  <c r="M387" i="5" s="1"/>
  <c r="N26" i="5"/>
  <c r="I27" i="5"/>
  <c r="P27" i="5"/>
  <c r="Q26" i="5"/>
  <c r="S26" i="5"/>
  <c r="D27" i="5"/>
  <c r="P25" i="5"/>
  <c r="O26" i="5"/>
  <c r="K27" i="5"/>
  <c r="G26" i="5"/>
  <c r="K25" i="5"/>
  <c r="K385" i="5"/>
  <c r="K387" i="5" s="1"/>
  <c r="I25" i="5"/>
  <c r="S27" i="5"/>
  <c r="E26" i="5"/>
  <c r="E25" i="5"/>
  <c r="F26" i="5"/>
  <c r="F25" i="5"/>
  <c r="S385" i="5"/>
  <c r="S387" i="5" s="1"/>
  <c r="F385" i="5"/>
  <c r="F387" i="5" s="1"/>
  <c r="F27" i="5"/>
  <c r="O385" i="5"/>
  <c r="O387" i="5" s="1"/>
  <c r="P26" i="5"/>
  <c r="O27" i="5"/>
  <c r="G25" i="5"/>
  <c r="G27" i="5"/>
  <c r="N86" i="5"/>
  <c r="N87" i="5"/>
  <c r="O86" i="5"/>
  <c r="N85" i="5"/>
  <c r="T135" i="5"/>
  <c r="T136" i="5"/>
  <c r="T134" i="5"/>
  <c r="M197" i="5"/>
  <c r="M199" i="5"/>
  <c r="M198" i="5"/>
  <c r="Q135" i="5"/>
  <c r="Q134" i="5"/>
  <c r="Q136" i="5"/>
  <c r="E198" i="5"/>
  <c r="E199" i="5"/>
  <c r="E197" i="5"/>
  <c r="T86" i="5"/>
  <c r="T87" i="5"/>
  <c r="T85" i="5"/>
  <c r="H135" i="5"/>
  <c r="H136" i="5"/>
  <c r="H134" i="5"/>
  <c r="I135" i="5"/>
  <c r="H26" i="5"/>
  <c r="H27" i="5"/>
  <c r="H25" i="5"/>
  <c r="H385" i="5"/>
  <c r="H387" i="5" s="1"/>
  <c r="I26" i="5"/>
  <c r="L385" i="5"/>
  <c r="L387" i="5" s="1"/>
  <c r="L25" i="5"/>
  <c r="L27" i="5"/>
  <c r="L26" i="5"/>
  <c r="H198" i="5"/>
  <c r="H197" i="5"/>
  <c r="H199" i="5"/>
  <c r="T26" i="5"/>
  <c r="T27" i="5"/>
  <c r="T25" i="5"/>
  <c r="K135" i="5"/>
  <c r="K134" i="5"/>
  <c r="K136" i="5"/>
  <c r="F198" i="5"/>
  <c r="L135" i="5"/>
  <c r="R385" i="5"/>
  <c r="R387" i="5" s="1"/>
  <c r="R25" i="5"/>
  <c r="R27" i="5"/>
  <c r="R26" i="5"/>
  <c r="L87" i="5"/>
  <c r="L85" i="5"/>
  <c r="L86" i="5"/>
  <c r="E135" i="5"/>
  <c r="E134" i="5"/>
  <c r="E136" i="5"/>
  <c r="I198" i="5"/>
  <c r="N135" i="5"/>
  <c r="N136" i="5"/>
  <c r="O135" i="5"/>
  <c r="N134" i="5"/>
  <c r="T198" i="5"/>
  <c r="T199" i="5"/>
  <c r="T197" i="5"/>
  <c r="G199" i="5"/>
  <c r="G197" i="5"/>
  <c r="G198" i="5"/>
  <c r="G385" i="5"/>
  <c r="G387" i="5" s="1"/>
  <c r="H86" i="5"/>
  <c r="H87" i="5"/>
  <c r="I86" i="5"/>
  <c r="H85" i="5"/>
  <c r="Q385" i="5"/>
  <c r="Q387" i="5" s="1"/>
  <c r="E385" i="5"/>
  <c r="E387" i="5" s="1"/>
  <c r="F135" i="5"/>
  <c r="S198" i="5"/>
  <c r="S199" i="5"/>
  <c r="S197" i="5"/>
  <c r="Q198" i="5"/>
  <c r="Q197" i="5"/>
  <c r="Q199" i="5"/>
  <c r="K198" i="5"/>
  <c r="K199" i="5"/>
  <c r="L198" i="5"/>
  <c r="K197" i="5"/>
  <c r="M26" i="5"/>
  <c r="N198" i="5"/>
  <c r="N199" i="5"/>
  <c r="N197" i="5"/>
  <c r="R136" i="5"/>
  <c r="R134" i="5"/>
  <c r="S135" i="5"/>
  <c r="R135" i="5"/>
  <c r="R87" i="5"/>
  <c r="R85" i="5"/>
  <c r="R86" i="5"/>
  <c r="F87" i="5"/>
  <c r="F85" i="5"/>
  <c r="F86" i="5"/>
  <c r="N385" i="5"/>
  <c r="N387" i="5" s="1"/>
  <c r="F142" i="3"/>
  <c r="T94" i="3"/>
  <c r="G101" i="3"/>
  <c r="G56" i="3"/>
  <c r="D81" i="3"/>
  <c r="G308" i="3"/>
  <c r="G226" i="3"/>
  <c r="G164" i="3"/>
  <c r="G347" i="3"/>
  <c r="G178" i="3"/>
  <c r="D347" i="3"/>
  <c r="G296" i="3"/>
  <c r="G157" i="3"/>
  <c r="D242" i="3"/>
  <c r="M56" i="3"/>
  <c r="R101" i="3"/>
  <c r="G74" i="3"/>
  <c r="G391" i="3"/>
  <c r="D171" i="3"/>
  <c r="G122" i="3"/>
  <c r="G115" i="3"/>
  <c r="G219" i="3"/>
  <c r="K14" i="3"/>
  <c r="L14" i="3"/>
  <c r="D108" i="3"/>
  <c r="G171" i="3"/>
  <c r="G325" i="3"/>
  <c r="E41" i="3"/>
  <c r="E235" i="3"/>
  <c r="E325" i="3"/>
  <c r="S391" i="3"/>
  <c r="S115" i="3"/>
  <c r="S226" i="3"/>
  <c r="S164" i="3"/>
  <c r="D219" i="3"/>
  <c r="D414" i="3"/>
  <c r="D415" i="3" s="1"/>
  <c r="D178" i="3"/>
  <c r="D283" i="3"/>
  <c r="D157" i="3"/>
  <c r="D212" i="3"/>
  <c r="U143" i="3"/>
  <c r="D308" i="3"/>
  <c r="E93" i="3"/>
  <c r="D41" i="3"/>
  <c r="D226" i="3"/>
  <c r="D164" i="3"/>
  <c r="D325" i="3"/>
  <c r="U34" i="3"/>
  <c r="N143" i="3"/>
  <c r="G283" i="3"/>
  <c r="D235" i="3"/>
  <c r="S283" i="3"/>
  <c r="M122" i="3"/>
  <c r="G242" i="3"/>
  <c r="G212" i="3"/>
  <c r="D262" i="3"/>
  <c r="S204" i="3"/>
  <c r="D56" i="3"/>
  <c r="U204" i="3"/>
  <c r="S212" i="3"/>
  <c r="M115" i="3"/>
  <c r="D391" i="3"/>
  <c r="G235" i="3"/>
  <c r="D150" i="3"/>
  <c r="D115" i="3"/>
  <c r="M242" i="3"/>
  <c r="G81" i="3"/>
  <c r="G150" i="3"/>
  <c r="D74" i="3"/>
  <c r="D296" i="3"/>
  <c r="D67" i="3"/>
  <c r="D122" i="3"/>
  <c r="J33" i="3"/>
  <c r="U33" i="3"/>
  <c r="U93" i="3"/>
  <c r="R115" i="3"/>
  <c r="S122" i="3"/>
  <c r="S242" i="3"/>
  <c r="M157" i="3"/>
  <c r="M81" i="3"/>
  <c r="M74" i="3"/>
  <c r="J34" i="3"/>
  <c r="T262" i="3"/>
  <c r="U21" i="3"/>
  <c r="U35" i="3"/>
  <c r="G95" i="3"/>
  <c r="U142" i="3"/>
  <c r="O14" i="3"/>
  <c r="O17" i="3"/>
  <c r="O21" i="3" s="1"/>
  <c r="O13" i="3"/>
  <c r="P13" i="3"/>
  <c r="P17" i="3"/>
  <c r="P95" i="3" s="1"/>
  <c r="P14" i="3"/>
  <c r="K17" i="3"/>
  <c r="K206" i="3" s="1"/>
  <c r="K13" i="3"/>
  <c r="R14" i="3"/>
  <c r="R13" i="3"/>
  <c r="M296" i="3"/>
  <c r="S308" i="3"/>
  <c r="S108" i="3"/>
  <c r="R235" i="3"/>
  <c r="M150" i="3"/>
  <c r="S101" i="3"/>
  <c r="U94" i="3"/>
  <c r="I13" i="3"/>
  <c r="I17" i="3"/>
  <c r="I21" i="3" s="1"/>
  <c r="J13" i="3"/>
  <c r="J17" i="3"/>
  <c r="J144" i="3" s="1"/>
  <c r="J14" i="3"/>
  <c r="L13" i="3"/>
  <c r="L17" i="3"/>
  <c r="L95" i="3" s="1"/>
  <c r="E14" i="3"/>
  <c r="E13" i="3"/>
  <c r="S14" i="3"/>
  <c r="K93" i="3"/>
  <c r="R93" i="3"/>
  <c r="U95" i="3"/>
  <c r="U205" i="3"/>
  <c r="Q17" i="3"/>
  <c r="R21" i="3" s="1"/>
  <c r="Q13" i="3"/>
  <c r="F17" i="3"/>
  <c r="F95" i="3" s="1"/>
  <c r="F14" i="3"/>
  <c r="F13" i="3"/>
  <c r="M212" i="3"/>
  <c r="S157" i="3"/>
  <c r="Q14" i="3"/>
  <c r="H143" i="3"/>
  <c r="U206" i="3"/>
  <c r="G14" i="3"/>
  <c r="I204" i="3"/>
  <c r="G143" i="3"/>
  <c r="K143" i="3"/>
  <c r="N94" i="3"/>
  <c r="L94" i="3"/>
  <c r="G94" i="3"/>
  <c r="H94" i="3"/>
  <c r="R94" i="3"/>
  <c r="S94" i="3"/>
  <c r="M94" i="3"/>
  <c r="G93" i="3"/>
  <c r="F94" i="3"/>
  <c r="N33" i="3"/>
  <c r="E33" i="3"/>
  <c r="H33" i="3"/>
  <c r="Q33" i="3"/>
  <c r="E34" i="3"/>
  <c r="T33" i="3"/>
  <c r="H34" i="3"/>
  <c r="D35" i="3"/>
  <c r="L34" i="3"/>
  <c r="L33" i="3"/>
  <c r="S206" i="3"/>
  <c r="H325" i="3"/>
  <c r="H296" i="3"/>
  <c r="R122" i="3"/>
  <c r="E115" i="3"/>
  <c r="H347" i="3"/>
  <c r="H262" i="3"/>
  <c r="H308" i="3"/>
  <c r="H283" i="3"/>
  <c r="E242" i="3"/>
  <c r="E262" i="3"/>
  <c r="E296" i="3"/>
  <c r="M226" i="3"/>
  <c r="M164" i="3"/>
  <c r="S347" i="3"/>
  <c r="S178" i="3"/>
  <c r="G108" i="3"/>
  <c r="E150" i="3"/>
  <c r="S81" i="3"/>
  <c r="S56" i="3"/>
  <c r="G41" i="3"/>
  <c r="G144" i="3"/>
  <c r="S95" i="3"/>
  <c r="R56" i="3"/>
  <c r="N325" i="3"/>
  <c r="N308" i="3"/>
  <c r="M391" i="3"/>
  <c r="M325" i="3"/>
  <c r="S67" i="3"/>
  <c r="S171" i="3"/>
  <c r="E101" i="3"/>
  <c r="N242" i="3"/>
  <c r="T296" i="3"/>
  <c r="M108" i="3"/>
  <c r="M101" i="3"/>
  <c r="M95" i="3"/>
  <c r="N347" i="3"/>
  <c r="N262" i="3"/>
  <c r="N296" i="3"/>
  <c r="M144" i="3"/>
  <c r="N391" i="3"/>
  <c r="M235" i="3"/>
  <c r="M178" i="3"/>
  <c r="M41" i="3"/>
  <c r="G204" i="3"/>
  <c r="G206" i="3"/>
  <c r="G205" i="3"/>
  <c r="P93" i="3"/>
  <c r="Q94" i="3"/>
  <c r="P94" i="3"/>
  <c r="T308" i="3"/>
  <c r="T391" i="3"/>
  <c r="P33" i="3"/>
  <c r="P34" i="3"/>
  <c r="J93" i="3"/>
  <c r="J94" i="3"/>
  <c r="Q143" i="3"/>
  <c r="Q142" i="3"/>
  <c r="I93" i="3"/>
  <c r="I94" i="3"/>
  <c r="R34" i="3"/>
  <c r="R35" i="3"/>
  <c r="R33" i="3"/>
  <c r="S35" i="3"/>
  <c r="T34" i="3"/>
  <c r="S34" i="3"/>
  <c r="S33" i="3"/>
  <c r="M204" i="3"/>
  <c r="M206" i="3"/>
  <c r="M205" i="3"/>
  <c r="T414" i="3"/>
  <c r="T415" i="3" s="1"/>
  <c r="T226" i="3"/>
  <c r="T219" i="3"/>
  <c r="T171" i="3"/>
  <c r="T144" i="3"/>
  <c r="T212" i="3"/>
  <c r="T150" i="3"/>
  <c r="T122" i="3"/>
  <c r="T178" i="3"/>
  <c r="T164" i="3"/>
  <c r="T108" i="3"/>
  <c r="T81" i="3"/>
  <c r="T56" i="3"/>
  <c r="T157" i="3"/>
  <c r="T95" i="3"/>
  <c r="T115" i="3"/>
  <c r="T74" i="3"/>
  <c r="T41" i="3"/>
  <c r="T101" i="3"/>
  <c r="T67" i="3"/>
  <c r="T21" i="3"/>
  <c r="T20" i="3"/>
  <c r="R143" i="3"/>
  <c r="R142" i="3"/>
  <c r="R144" i="3"/>
  <c r="T242" i="3"/>
  <c r="P142" i="3"/>
  <c r="P143" i="3"/>
  <c r="L205" i="3"/>
  <c r="L204" i="3"/>
  <c r="E414" i="3"/>
  <c r="E415" i="3" s="1"/>
  <c r="E391" i="3"/>
  <c r="E226" i="3"/>
  <c r="E206" i="3"/>
  <c r="E108" i="3"/>
  <c r="E219" i="3"/>
  <c r="E20" i="3"/>
  <c r="E212" i="3"/>
  <c r="E178" i="3"/>
  <c r="E74" i="3"/>
  <c r="E21" i="3"/>
  <c r="E171" i="3"/>
  <c r="E144" i="3"/>
  <c r="E122" i="3"/>
  <c r="E157" i="3"/>
  <c r="L143" i="3"/>
  <c r="L142" i="3"/>
  <c r="R414" i="3"/>
  <c r="R415" i="3" s="1"/>
  <c r="R325" i="3"/>
  <c r="R296" i="3"/>
  <c r="R262" i="3"/>
  <c r="R242" i="3"/>
  <c r="R347" i="3"/>
  <c r="R308" i="3"/>
  <c r="R283" i="3"/>
  <c r="R219" i="3"/>
  <c r="R108" i="3"/>
  <c r="R178" i="3"/>
  <c r="R157" i="3"/>
  <c r="R171" i="3"/>
  <c r="R20" i="3"/>
  <c r="H414" i="3"/>
  <c r="H415" i="3" s="1"/>
  <c r="H226" i="3"/>
  <c r="H178" i="3"/>
  <c r="H150" i="3"/>
  <c r="H219" i="3"/>
  <c r="H81" i="3"/>
  <c r="H235" i="3"/>
  <c r="H164" i="3"/>
  <c r="H115" i="3"/>
  <c r="H212" i="3"/>
  <c r="H101" i="3"/>
  <c r="H67" i="3"/>
  <c r="H41" i="3"/>
  <c r="H144" i="3"/>
  <c r="H171" i="3"/>
  <c r="H108" i="3"/>
  <c r="H95" i="3"/>
  <c r="H35" i="3"/>
  <c r="H122" i="3"/>
  <c r="H21" i="3"/>
  <c r="H157" i="3"/>
  <c r="H56" i="3"/>
  <c r="H74" i="3"/>
  <c r="H20" i="3"/>
  <c r="E347" i="3"/>
  <c r="H205" i="3"/>
  <c r="H204" i="3"/>
  <c r="H206" i="3"/>
  <c r="R150" i="3"/>
  <c r="J142" i="3"/>
  <c r="J143" i="3"/>
  <c r="E95" i="3"/>
  <c r="R81" i="3"/>
  <c r="R212" i="3"/>
  <c r="I33" i="3"/>
  <c r="I34" i="3"/>
  <c r="R74" i="3"/>
  <c r="O34" i="3"/>
  <c r="O33" i="3"/>
  <c r="F34" i="3"/>
  <c r="F33" i="3"/>
  <c r="F205" i="3"/>
  <c r="F204" i="3"/>
  <c r="D95" i="3"/>
  <c r="N93" i="3"/>
  <c r="T93" i="3"/>
  <c r="Q93" i="3"/>
  <c r="H93" i="3"/>
  <c r="H391" i="3"/>
  <c r="T347" i="3"/>
  <c r="T283" i="3"/>
  <c r="R391" i="3"/>
  <c r="T325" i="3"/>
  <c r="E308" i="3"/>
  <c r="N206" i="3"/>
  <c r="N205" i="3"/>
  <c r="N204" i="3"/>
  <c r="H242" i="3"/>
  <c r="O205" i="3"/>
  <c r="O204" i="3"/>
  <c r="R164" i="3"/>
  <c r="E164" i="3"/>
  <c r="O94" i="3"/>
  <c r="O93" i="3"/>
  <c r="R205" i="3"/>
  <c r="R206" i="3"/>
  <c r="R204" i="3"/>
  <c r="S144" i="3"/>
  <c r="S143" i="3"/>
  <c r="S142" i="3"/>
  <c r="T143" i="3"/>
  <c r="E67" i="3"/>
  <c r="M35" i="3"/>
  <c r="N34" i="3"/>
  <c r="M33" i="3"/>
  <c r="M34" i="3"/>
  <c r="S414" i="3"/>
  <c r="S415" i="3" s="1"/>
  <c r="S296" i="3"/>
  <c r="S235" i="3"/>
  <c r="S21" i="3"/>
  <c r="S262" i="3"/>
  <c r="S20" i="3"/>
  <c r="N414" i="3"/>
  <c r="N415" i="3" s="1"/>
  <c r="N235" i="3"/>
  <c r="N226" i="3"/>
  <c r="N219" i="3"/>
  <c r="N164" i="3"/>
  <c r="N157" i="3"/>
  <c r="N122" i="3"/>
  <c r="N101" i="3"/>
  <c r="N108" i="3"/>
  <c r="N171" i="3"/>
  <c r="N95" i="3"/>
  <c r="N81" i="3"/>
  <c r="N41" i="3"/>
  <c r="N150" i="3"/>
  <c r="N115" i="3"/>
  <c r="N67" i="3"/>
  <c r="N20" i="3"/>
  <c r="N144" i="3"/>
  <c r="N212" i="3"/>
  <c r="N35" i="3"/>
  <c r="N178" i="3"/>
  <c r="N56" i="3"/>
  <c r="N74" i="3"/>
  <c r="N21" i="3"/>
  <c r="I205" i="3"/>
  <c r="K34" i="3"/>
  <c r="K33" i="3"/>
  <c r="E56" i="3"/>
  <c r="K94" i="3"/>
  <c r="R67" i="3"/>
  <c r="S205" i="3"/>
  <c r="E283" i="3"/>
  <c r="T235" i="3"/>
  <c r="T204" i="3"/>
  <c r="T206" i="3"/>
  <c r="T205" i="3"/>
  <c r="T142" i="3"/>
  <c r="D144" i="3"/>
  <c r="K142" i="3"/>
  <c r="H142" i="3"/>
  <c r="N142" i="3"/>
  <c r="E142" i="3"/>
  <c r="E143" i="3"/>
  <c r="I142" i="3"/>
  <c r="I143" i="3"/>
  <c r="T35" i="3"/>
  <c r="O142" i="3"/>
  <c r="O143" i="3"/>
  <c r="J204" i="3"/>
  <c r="J205" i="3"/>
  <c r="K205" i="3"/>
  <c r="S150" i="3"/>
  <c r="R95" i="3"/>
  <c r="G35" i="3"/>
  <c r="G34" i="3"/>
  <c r="G33" i="3"/>
  <c r="R226" i="3"/>
  <c r="L93" i="3"/>
  <c r="M67" i="3"/>
  <c r="M143" i="3"/>
  <c r="E81" i="3"/>
  <c r="G142" i="3"/>
  <c r="F93" i="3"/>
  <c r="S325" i="3"/>
  <c r="Q34" i="3"/>
  <c r="E35" i="3"/>
  <c r="S74" i="3"/>
  <c r="M262" i="3"/>
  <c r="M414" i="3"/>
  <c r="M415" i="3" s="1"/>
  <c r="M283" i="3"/>
  <c r="M308" i="3"/>
  <c r="M347" i="3"/>
  <c r="M20" i="3"/>
  <c r="M142" i="3"/>
  <c r="S93" i="3"/>
  <c r="S41" i="3"/>
  <c r="P204" i="3"/>
  <c r="Q205" i="3"/>
  <c r="P205" i="3"/>
  <c r="D206" i="3"/>
  <c r="K204" i="3"/>
  <c r="E205" i="3"/>
  <c r="E204" i="3"/>
  <c r="Q204" i="3"/>
  <c r="M171" i="3"/>
  <c r="E94" i="3"/>
  <c r="G414" i="3"/>
  <c r="G415" i="3" s="1"/>
  <c r="G20" i="3"/>
  <c r="M93" i="3"/>
  <c r="C48" i="2"/>
  <c r="C47" i="2"/>
  <c r="C46" i="2"/>
  <c r="C12" i="2"/>
  <c r="C11" i="2"/>
  <c r="C10" i="2"/>
  <c r="C9" i="2"/>
  <c r="C8" i="2"/>
  <c r="C7" i="2"/>
  <c r="C6" i="2"/>
  <c r="U383" i="1"/>
  <c r="V385" i="1" s="1"/>
  <c r="T383" i="1"/>
  <c r="T12" i="2" s="1"/>
  <c r="S383" i="1"/>
  <c r="R383" i="1"/>
  <c r="R12" i="2" s="1"/>
  <c r="Q383" i="1"/>
  <c r="P383" i="1"/>
  <c r="O383" i="1"/>
  <c r="N383" i="1"/>
  <c r="N12" i="2" s="1"/>
  <c r="M383" i="1"/>
  <c r="L383" i="1"/>
  <c r="L12" i="2" s="1"/>
  <c r="K383" i="1"/>
  <c r="K12" i="2" s="1"/>
  <c r="J383" i="1"/>
  <c r="J12" i="2" s="1"/>
  <c r="I383" i="1"/>
  <c r="H383" i="1"/>
  <c r="H12" i="2" s="1"/>
  <c r="G383" i="1"/>
  <c r="F383" i="1"/>
  <c r="F12" i="2" s="1"/>
  <c r="E383" i="1"/>
  <c r="D383" i="1"/>
  <c r="D14" i="4" l="1"/>
  <c r="D20" i="4" s="1"/>
  <c r="V384" i="1"/>
  <c r="W384" i="1"/>
  <c r="D51" i="7"/>
  <c r="G26" i="4"/>
  <c r="K20" i="4"/>
  <c r="R25" i="4"/>
  <c r="G21" i="4"/>
  <c r="R22" i="4"/>
  <c r="R21" i="4"/>
  <c r="G25" i="4"/>
  <c r="G27" i="4"/>
  <c r="K26" i="4"/>
  <c r="K28" i="4"/>
  <c r="Q22" i="4"/>
  <c r="K27" i="4"/>
  <c r="M22" i="4"/>
  <c r="K25" i="4"/>
  <c r="K21" i="4"/>
  <c r="K23" i="4"/>
  <c r="K22" i="4"/>
  <c r="M25" i="4"/>
  <c r="M26" i="4"/>
  <c r="Q25" i="4"/>
  <c r="Q26" i="4"/>
  <c r="U14" i="4"/>
  <c r="Q27" i="4"/>
  <c r="N25" i="4"/>
  <c r="N28" i="4"/>
  <c r="P20" i="4"/>
  <c r="N22" i="4"/>
  <c r="F28" i="4"/>
  <c r="L23" i="4"/>
  <c r="Q21" i="4"/>
  <c r="N27" i="4"/>
  <c r="F27" i="4"/>
  <c r="J24" i="4"/>
  <c r="Q24" i="4"/>
  <c r="Q20" i="4"/>
  <c r="N20" i="4"/>
  <c r="L25" i="4"/>
  <c r="J28" i="4"/>
  <c r="G22" i="4"/>
  <c r="K20" i="7"/>
  <c r="K19" i="7"/>
  <c r="K24" i="7"/>
  <c r="K25" i="7"/>
  <c r="K14" i="7"/>
  <c r="K23" i="7"/>
  <c r="T14" i="7"/>
  <c r="K21" i="7"/>
  <c r="T25" i="7"/>
  <c r="O385" i="1"/>
  <c r="Q385" i="1"/>
  <c r="I385" i="1"/>
  <c r="P27" i="4"/>
  <c r="J21" i="4"/>
  <c r="F23" i="4"/>
  <c r="L27" i="4"/>
  <c r="P25" i="4"/>
  <c r="J27" i="4"/>
  <c r="P24" i="4"/>
  <c r="P28" i="4"/>
  <c r="J22" i="4"/>
  <c r="L21" i="4"/>
  <c r="P21" i="4"/>
  <c r="P22" i="4"/>
  <c r="L20" i="4"/>
  <c r="J20" i="4"/>
  <c r="E21" i="4"/>
  <c r="E15" i="4"/>
  <c r="E22" i="4"/>
  <c r="E28" i="4"/>
  <c r="E26" i="4"/>
  <c r="E27" i="4"/>
  <c r="E24" i="4"/>
  <c r="E23" i="4"/>
  <c r="E25" i="4"/>
  <c r="E20" i="4"/>
  <c r="H27" i="4"/>
  <c r="H15" i="4"/>
  <c r="M24" i="4"/>
  <c r="S24" i="4"/>
  <c r="S20" i="4"/>
  <c r="S25" i="4"/>
  <c r="H21" i="4"/>
  <c r="H25" i="4"/>
  <c r="H23" i="4"/>
  <c r="H22" i="4"/>
  <c r="R28" i="4"/>
  <c r="F26" i="4"/>
  <c r="F15" i="4"/>
  <c r="M20" i="4"/>
  <c r="G28" i="4"/>
  <c r="S26" i="4"/>
  <c r="G23" i="4"/>
  <c r="H24" i="4"/>
  <c r="N21" i="4"/>
  <c r="J26" i="4"/>
  <c r="N24" i="4"/>
  <c r="G15" i="4"/>
  <c r="P23" i="4"/>
  <c r="P15" i="4"/>
  <c r="L15" i="4"/>
  <c r="I21" i="4"/>
  <c r="I15" i="4"/>
  <c r="S23" i="4"/>
  <c r="H26" i="4"/>
  <c r="R20" i="4"/>
  <c r="R15" i="4"/>
  <c r="S15" i="4"/>
  <c r="M28" i="4"/>
  <c r="M21" i="4"/>
  <c r="S21" i="4"/>
  <c r="S28" i="4"/>
  <c r="R23" i="4"/>
  <c r="F22" i="4"/>
  <c r="F25" i="4"/>
  <c r="J15" i="4"/>
  <c r="K15" i="4"/>
  <c r="M23" i="4"/>
  <c r="M27" i="4"/>
  <c r="G20" i="4"/>
  <c r="S27" i="4"/>
  <c r="H28" i="4"/>
  <c r="N26" i="4"/>
  <c r="N23" i="4"/>
  <c r="R27" i="4"/>
  <c r="R26" i="4"/>
  <c r="F24" i="4"/>
  <c r="O20" i="4"/>
  <c r="O15" i="4"/>
  <c r="F21" i="4"/>
  <c r="L28" i="4"/>
  <c r="L26" i="4"/>
  <c r="Q23" i="4"/>
  <c r="Q15" i="4"/>
  <c r="J23" i="4"/>
  <c r="L24" i="4"/>
  <c r="G384" i="1"/>
  <c r="S384" i="1"/>
  <c r="I24" i="4"/>
  <c r="I23" i="4"/>
  <c r="O24" i="4"/>
  <c r="K384" i="1"/>
  <c r="E385" i="1"/>
  <c r="M384" i="1"/>
  <c r="H385" i="1"/>
  <c r="N385" i="1"/>
  <c r="T385" i="1"/>
  <c r="N384" i="1"/>
  <c r="J385" i="1"/>
  <c r="S12" i="2"/>
  <c r="M12" i="2"/>
  <c r="G12" i="2"/>
  <c r="E384" i="1"/>
  <c r="O384" i="1"/>
  <c r="K385" i="1"/>
  <c r="H384" i="1"/>
  <c r="P384" i="1"/>
  <c r="P385" i="1"/>
  <c r="U384" i="1"/>
  <c r="Q12" i="2"/>
  <c r="E12" i="2"/>
  <c r="I384" i="1"/>
  <c r="Q384" i="1"/>
  <c r="U385" i="1"/>
  <c r="P12" i="2"/>
  <c r="D12" i="2"/>
  <c r="F384" i="1"/>
  <c r="L384" i="1"/>
  <c r="R384" i="1"/>
  <c r="J384" i="1"/>
  <c r="T384" i="1"/>
  <c r="U12" i="2"/>
  <c r="O12" i="2"/>
  <c r="I12" i="2"/>
  <c r="T14" i="4"/>
  <c r="O26" i="4"/>
  <c r="O28" i="4"/>
  <c r="O25" i="4"/>
  <c r="O27" i="4"/>
  <c r="O22" i="4"/>
  <c r="I22" i="4"/>
  <c r="I28" i="4"/>
  <c r="I25" i="4"/>
  <c r="I27" i="4"/>
  <c r="I26" i="4"/>
  <c r="I20" i="4"/>
  <c r="O23" i="4"/>
  <c r="O21" i="4"/>
  <c r="R13" i="7"/>
  <c r="R25" i="7" s="1"/>
  <c r="D13" i="7"/>
  <c r="D24" i="7" s="1"/>
  <c r="T23" i="7"/>
  <c r="G13" i="7"/>
  <c r="G25" i="7" s="1"/>
  <c r="T20" i="7"/>
  <c r="T19" i="7"/>
  <c r="T24" i="7"/>
  <c r="T22" i="7"/>
  <c r="T21" i="7"/>
  <c r="P14" i="7"/>
  <c r="P21" i="7"/>
  <c r="P24" i="7"/>
  <c r="P25" i="7"/>
  <c r="P22" i="7"/>
  <c r="P20" i="7"/>
  <c r="P19" i="7"/>
  <c r="N19" i="7"/>
  <c r="L13" i="7"/>
  <c r="L22" i="7" s="1"/>
  <c r="I13" i="7"/>
  <c r="I20" i="7" s="1"/>
  <c r="N14" i="7"/>
  <c r="N25" i="7"/>
  <c r="J13" i="7"/>
  <c r="P23" i="7"/>
  <c r="S13" i="7"/>
  <c r="S19" i="7" s="1"/>
  <c r="U13" i="7"/>
  <c r="H22" i="7"/>
  <c r="N23" i="7"/>
  <c r="H14" i="7"/>
  <c r="H25" i="7"/>
  <c r="H21" i="7"/>
  <c r="H24" i="7"/>
  <c r="N24" i="7"/>
  <c r="H23" i="7"/>
  <c r="N22" i="7"/>
  <c r="Q13" i="7"/>
  <c r="Q19" i="7" s="1"/>
  <c r="M13" i="7"/>
  <c r="M19" i="7" s="1"/>
  <c r="O13" i="7"/>
  <c r="O22" i="7" s="1"/>
  <c r="F13" i="7"/>
  <c r="F22" i="7" s="1"/>
  <c r="E13" i="7"/>
  <c r="N20" i="7"/>
  <c r="H20" i="7"/>
  <c r="J95" i="3"/>
  <c r="F35" i="3"/>
  <c r="J206" i="3"/>
  <c r="F206" i="3"/>
  <c r="F21" i="3"/>
  <c r="P144" i="3"/>
  <c r="M21" i="3"/>
  <c r="O95" i="3"/>
  <c r="L262" i="3"/>
  <c r="L122" i="3"/>
  <c r="L164" i="3"/>
  <c r="L81" i="3"/>
  <c r="L219" i="3"/>
  <c r="L41" i="3"/>
  <c r="L67" i="3"/>
  <c r="L283" i="3"/>
  <c r="L157" i="3"/>
  <c r="L56" i="3"/>
  <c r="L235" i="3"/>
  <c r="L150" i="3"/>
  <c r="L20" i="3"/>
  <c r="L226" i="3"/>
  <c r="L391" i="3"/>
  <c r="L108" i="3"/>
  <c r="L115" i="3"/>
  <c r="L74" i="3"/>
  <c r="L171" i="3"/>
  <c r="L414" i="3"/>
  <c r="L415" i="3" s="1"/>
  <c r="L308" i="3"/>
  <c r="L21" i="3"/>
  <c r="L178" i="3"/>
  <c r="L101" i="3"/>
  <c r="L325" i="3"/>
  <c r="L347" i="3"/>
  <c r="L242" i="3"/>
  <c r="L296" i="3"/>
  <c r="L212" i="3"/>
  <c r="K219" i="3"/>
  <c r="K81" i="3"/>
  <c r="K212" i="3"/>
  <c r="K226" i="3"/>
  <c r="K108" i="3"/>
  <c r="K164" i="3"/>
  <c r="K325" i="3"/>
  <c r="K150" i="3"/>
  <c r="K262" i="3"/>
  <c r="K67" i="3"/>
  <c r="K178" i="3"/>
  <c r="K144" i="3"/>
  <c r="K347" i="3"/>
  <c r="K242" i="3"/>
  <c r="K122" i="3"/>
  <c r="K41" i="3"/>
  <c r="K95" i="3"/>
  <c r="K115" i="3"/>
  <c r="K308" i="3"/>
  <c r="K235" i="3"/>
  <c r="K296" i="3"/>
  <c r="K414" i="3"/>
  <c r="K415" i="3" s="1"/>
  <c r="K74" i="3"/>
  <c r="K101" i="3"/>
  <c r="K56" i="3"/>
  <c r="K171" i="3"/>
  <c r="K157" i="3"/>
  <c r="K283" i="3"/>
  <c r="K21" i="3"/>
  <c r="K391" i="3"/>
  <c r="K20" i="3"/>
  <c r="I144" i="3"/>
  <c r="O206" i="3"/>
  <c r="I35" i="3"/>
  <c r="I95" i="3"/>
  <c r="O144" i="3"/>
  <c r="K35" i="3"/>
  <c r="O35" i="3"/>
  <c r="Q144" i="3"/>
  <c r="F262" i="3"/>
  <c r="F115" i="3"/>
  <c r="F20" i="3"/>
  <c r="F74" i="3"/>
  <c r="F157" i="3"/>
  <c r="F122" i="3"/>
  <c r="F414" i="3"/>
  <c r="F415" i="3" s="1"/>
  <c r="F296" i="3"/>
  <c r="F56" i="3"/>
  <c r="F235" i="3"/>
  <c r="F212" i="3"/>
  <c r="F347" i="3"/>
  <c r="F219" i="3"/>
  <c r="F164" i="3"/>
  <c r="F325" i="3"/>
  <c r="F391" i="3"/>
  <c r="F308" i="3"/>
  <c r="F150" i="3"/>
  <c r="F108" i="3"/>
  <c r="F67" i="3"/>
  <c r="F283" i="3"/>
  <c r="F81" i="3"/>
  <c r="F171" i="3"/>
  <c r="F144" i="3"/>
  <c r="F101" i="3"/>
  <c r="F226" i="3"/>
  <c r="F242" i="3"/>
  <c r="F178" i="3"/>
  <c r="F41" i="3"/>
  <c r="P308" i="3"/>
  <c r="P20" i="3"/>
  <c r="P101" i="3"/>
  <c r="P219" i="3"/>
  <c r="P108" i="3"/>
  <c r="P74" i="3"/>
  <c r="P235" i="3"/>
  <c r="P296" i="3"/>
  <c r="P81" i="3"/>
  <c r="P41" i="3"/>
  <c r="P21" i="3"/>
  <c r="P67" i="3"/>
  <c r="P115" i="3"/>
  <c r="P164" i="3"/>
  <c r="P56" i="3"/>
  <c r="P283" i="3"/>
  <c r="P122" i="3"/>
  <c r="P171" i="3"/>
  <c r="P226" i="3"/>
  <c r="P391" i="3"/>
  <c r="P150" i="3"/>
  <c r="P262" i="3"/>
  <c r="P347" i="3"/>
  <c r="P414" i="3"/>
  <c r="P415" i="3" s="1"/>
  <c r="P325" i="3"/>
  <c r="P242" i="3"/>
  <c r="P212" i="3"/>
  <c r="P157" i="3"/>
  <c r="P178" i="3"/>
  <c r="Q35" i="3"/>
  <c r="G21" i="3"/>
  <c r="P206" i="3"/>
  <c r="L144" i="3"/>
  <c r="L206" i="3"/>
  <c r="P35" i="3"/>
  <c r="J21" i="3"/>
  <c r="J262" i="3"/>
  <c r="J108" i="3"/>
  <c r="J122" i="3"/>
  <c r="J41" i="3"/>
  <c r="J56" i="3"/>
  <c r="J81" i="3"/>
  <c r="J391" i="3"/>
  <c r="J115" i="3"/>
  <c r="J347" i="3"/>
  <c r="J414" i="3"/>
  <c r="J415" i="3" s="1"/>
  <c r="J178" i="3"/>
  <c r="J212" i="3"/>
  <c r="J226" i="3"/>
  <c r="J325" i="3"/>
  <c r="J242" i="3"/>
  <c r="J157" i="3"/>
  <c r="J74" i="3"/>
  <c r="J164" i="3"/>
  <c r="J171" i="3"/>
  <c r="J150" i="3"/>
  <c r="J308" i="3"/>
  <c r="J235" i="3"/>
  <c r="J35" i="3"/>
  <c r="J219" i="3"/>
  <c r="J296" i="3"/>
  <c r="J101" i="3"/>
  <c r="J67" i="3"/>
  <c r="J283" i="3"/>
  <c r="J20" i="3"/>
  <c r="Q157" i="3"/>
  <c r="Q20" i="3"/>
  <c r="Q67" i="3"/>
  <c r="Q150" i="3"/>
  <c r="Q347" i="3"/>
  <c r="Q242" i="3"/>
  <c r="Q262" i="3"/>
  <c r="Q108" i="3"/>
  <c r="Q414" i="3"/>
  <c r="Q415" i="3" s="1"/>
  <c r="Q219" i="3"/>
  <c r="Q56" i="3"/>
  <c r="Q74" i="3"/>
  <c r="Q391" i="3"/>
  <c r="Q95" i="3"/>
  <c r="Q122" i="3"/>
  <c r="Q235" i="3"/>
  <c r="Q283" i="3"/>
  <c r="Q41" i="3"/>
  <c r="Q178" i="3"/>
  <c r="Q21" i="3"/>
  <c r="Q308" i="3"/>
  <c r="Q81" i="3"/>
  <c r="Q101" i="3"/>
  <c r="Q115" i="3"/>
  <c r="Q171" i="3"/>
  <c r="Q164" i="3"/>
  <c r="Q296" i="3"/>
  <c r="Q325" i="3"/>
  <c r="Q226" i="3"/>
  <c r="Q212" i="3"/>
  <c r="O164" i="3"/>
  <c r="O41" i="3"/>
  <c r="O150" i="3"/>
  <c r="O171" i="3"/>
  <c r="O242" i="3"/>
  <c r="O296" i="3"/>
  <c r="O308" i="3"/>
  <c r="O219" i="3"/>
  <c r="O235" i="3"/>
  <c r="O74" i="3"/>
  <c r="O325" i="3"/>
  <c r="O67" i="3"/>
  <c r="O108" i="3"/>
  <c r="O391" i="3"/>
  <c r="O178" i="3"/>
  <c r="O20" i="3"/>
  <c r="O101" i="3"/>
  <c r="O212" i="3"/>
  <c r="O157" i="3"/>
  <c r="O414" i="3"/>
  <c r="O415" i="3" s="1"/>
  <c r="O122" i="3"/>
  <c r="O226" i="3"/>
  <c r="O115" i="3"/>
  <c r="O347" i="3"/>
  <c r="O262" i="3"/>
  <c r="O283" i="3"/>
  <c r="O56" i="3"/>
  <c r="O81" i="3"/>
  <c r="I74" i="3"/>
  <c r="I101" i="3"/>
  <c r="I308" i="3"/>
  <c r="I164" i="3"/>
  <c r="I212" i="3"/>
  <c r="I391" i="3"/>
  <c r="I171" i="3"/>
  <c r="I219" i="3"/>
  <c r="I414" i="3"/>
  <c r="I415" i="3" s="1"/>
  <c r="I56" i="3"/>
  <c r="I226" i="3"/>
  <c r="I347" i="3"/>
  <c r="I262" i="3"/>
  <c r="I67" i="3"/>
  <c r="I150" i="3"/>
  <c r="I81" i="3"/>
  <c r="I157" i="3"/>
  <c r="I242" i="3"/>
  <c r="I296" i="3"/>
  <c r="I325" i="3"/>
  <c r="I20" i="3"/>
  <c r="I283" i="3"/>
  <c r="I115" i="3"/>
  <c r="I41" i="3"/>
  <c r="I122" i="3"/>
  <c r="I235" i="3"/>
  <c r="I178" i="3"/>
  <c r="I108" i="3"/>
  <c r="Q206" i="3"/>
  <c r="I206" i="3"/>
  <c r="L35" i="3"/>
  <c r="F385" i="1"/>
  <c r="L385" i="1"/>
  <c r="R385" i="1"/>
  <c r="G385" i="1"/>
  <c r="M385" i="1"/>
  <c r="S385" i="1"/>
  <c r="V341" i="1"/>
  <c r="D318" i="1"/>
  <c r="W319" i="1" s="1"/>
  <c r="E318" i="1"/>
  <c r="F318" i="1"/>
  <c r="G318" i="1"/>
  <c r="H318" i="1"/>
  <c r="I318" i="1"/>
  <c r="J318" i="1"/>
  <c r="K318" i="1"/>
  <c r="L318" i="1"/>
  <c r="M318" i="1"/>
  <c r="N318" i="1"/>
  <c r="O318" i="1"/>
  <c r="P318" i="1"/>
  <c r="Q318" i="1"/>
  <c r="R318" i="1"/>
  <c r="S318" i="1"/>
  <c r="T318" i="1"/>
  <c r="U318" i="1"/>
  <c r="V320" i="1" s="1"/>
  <c r="U296" i="1"/>
  <c r="V298" i="1" s="1"/>
  <c r="T296" i="1"/>
  <c r="S296" i="1"/>
  <c r="R296" i="1"/>
  <c r="Q296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D279" i="1"/>
  <c r="W280" i="1" s="1"/>
  <c r="E279" i="1"/>
  <c r="F279" i="1"/>
  <c r="G279" i="1"/>
  <c r="H279" i="1"/>
  <c r="H8" i="2" s="1"/>
  <c r="I279" i="1"/>
  <c r="I8" i="2" s="1"/>
  <c r="J279" i="1"/>
  <c r="J8" i="2" s="1"/>
  <c r="K279" i="1"/>
  <c r="K8" i="2" s="1"/>
  <c r="L279" i="1"/>
  <c r="M279" i="1"/>
  <c r="N279" i="1"/>
  <c r="N8" i="2" s="1"/>
  <c r="O279" i="1"/>
  <c r="O8" i="2" s="1"/>
  <c r="P279" i="1"/>
  <c r="Q279" i="1"/>
  <c r="R279" i="1"/>
  <c r="R8" i="2" s="1"/>
  <c r="S279" i="1"/>
  <c r="T279" i="1"/>
  <c r="T8" i="2" s="1"/>
  <c r="U279" i="1"/>
  <c r="V240" i="1"/>
  <c r="U231" i="1"/>
  <c r="V233" i="1" s="1"/>
  <c r="T231" i="1"/>
  <c r="S231" i="1"/>
  <c r="R231" i="1"/>
  <c r="Q231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U223" i="1"/>
  <c r="V225" i="1" s="1"/>
  <c r="T223" i="1"/>
  <c r="S223" i="1"/>
  <c r="R223" i="1"/>
  <c r="Q223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U216" i="1"/>
  <c r="V218" i="1" s="1"/>
  <c r="T216" i="1"/>
  <c r="S216" i="1"/>
  <c r="R216" i="1"/>
  <c r="Q216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W217" i="1" s="1"/>
  <c r="U209" i="1"/>
  <c r="T209" i="1"/>
  <c r="S209" i="1"/>
  <c r="R209" i="1"/>
  <c r="Q209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U168" i="1"/>
  <c r="V170" i="1" s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U161" i="1"/>
  <c r="V163" i="1" s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U154" i="1"/>
  <c r="T154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U147" i="1"/>
  <c r="T147" i="1"/>
  <c r="S147" i="1"/>
  <c r="R147" i="1"/>
  <c r="Q147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U105" i="1"/>
  <c r="T105" i="1"/>
  <c r="S105" i="1"/>
  <c r="R105" i="1"/>
  <c r="Q105" i="1"/>
  <c r="Q92" i="1" s="1"/>
  <c r="P105" i="1"/>
  <c r="O105" i="1"/>
  <c r="N105" i="1"/>
  <c r="M105" i="1"/>
  <c r="L105" i="1"/>
  <c r="K105" i="1"/>
  <c r="K92" i="1" s="1"/>
  <c r="J105" i="1"/>
  <c r="I105" i="1"/>
  <c r="I92" i="1" s="1"/>
  <c r="I7" i="2" s="1"/>
  <c r="H105" i="1"/>
  <c r="G105" i="1"/>
  <c r="F105" i="1"/>
  <c r="E105" i="1"/>
  <c r="E92" i="1" s="1"/>
  <c r="E7" i="2" s="1"/>
  <c r="D105" i="1"/>
  <c r="O92" i="1"/>
  <c r="O7" i="2" s="1"/>
  <c r="U78" i="1"/>
  <c r="V80" i="1" s="1"/>
  <c r="U71" i="1"/>
  <c r="V73" i="1" s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U64" i="1"/>
  <c r="V66" i="1" s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U53" i="1"/>
  <c r="V55" i="1" s="1"/>
  <c r="U46" i="1"/>
  <c r="V48" i="1" s="1"/>
  <c r="U38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D356" i="1"/>
  <c r="E356" i="1"/>
  <c r="E12" i="1" s="1"/>
  <c r="E17" i="1" s="1"/>
  <c r="F356" i="1"/>
  <c r="F12" i="1" s="1"/>
  <c r="G356" i="1"/>
  <c r="G12" i="1" s="1"/>
  <c r="H356" i="1"/>
  <c r="H12" i="1" s="1"/>
  <c r="I356" i="1"/>
  <c r="I12" i="1" s="1"/>
  <c r="J356" i="1"/>
  <c r="J12" i="1" s="1"/>
  <c r="J17" i="1" s="1"/>
  <c r="K356" i="1"/>
  <c r="K12" i="1" s="1"/>
  <c r="K17" i="1" s="1"/>
  <c r="L356" i="1"/>
  <c r="L12" i="1" s="1"/>
  <c r="L17" i="1" s="1"/>
  <c r="M356" i="1"/>
  <c r="M12" i="1" s="1"/>
  <c r="N356" i="1"/>
  <c r="N12" i="1" s="1"/>
  <c r="O356" i="1"/>
  <c r="O12" i="1" s="1"/>
  <c r="P356" i="1"/>
  <c r="P12" i="1" s="1"/>
  <c r="P17" i="1" s="1"/>
  <c r="Q356" i="1"/>
  <c r="Q12" i="1" s="1"/>
  <c r="Q17" i="1" s="1"/>
  <c r="R356" i="1"/>
  <c r="R12" i="1" s="1"/>
  <c r="S356" i="1"/>
  <c r="T356" i="1"/>
  <c r="U356" i="1"/>
  <c r="V358" i="1" s="1"/>
  <c r="U10" i="1"/>
  <c r="U9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H52" i="4" l="1"/>
  <c r="H56" i="4"/>
  <c r="H55" i="4"/>
  <c r="H54" i="4"/>
  <c r="H53" i="4"/>
  <c r="H50" i="7"/>
  <c r="H47" i="7"/>
  <c r="H49" i="7"/>
  <c r="H48" i="7"/>
  <c r="H46" i="7"/>
  <c r="H51" i="7"/>
  <c r="J319" i="1"/>
  <c r="V357" i="1"/>
  <c r="W357" i="1"/>
  <c r="V239" i="1"/>
  <c r="W239" i="1"/>
  <c r="V232" i="1"/>
  <c r="W232" i="1"/>
  <c r="V224" i="1"/>
  <c r="W224" i="1"/>
  <c r="V210" i="1"/>
  <c r="W210" i="1"/>
  <c r="V148" i="1"/>
  <c r="W148" i="1"/>
  <c r="V155" i="1"/>
  <c r="W155" i="1"/>
  <c r="V162" i="1"/>
  <c r="W162" i="1"/>
  <c r="V169" i="1"/>
  <c r="W169" i="1"/>
  <c r="V106" i="1"/>
  <c r="W106" i="1"/>
  <c r="V79" i="1"/>
  <c r="W79" i="1"/>
  <c r="V72" i="1"/>
  <c r="W72" i="1"/>
  <c r="V65" i="1"/>
  <c r="W65" i="1"/>
  <c r="V54" i="1"/>
  <c r="W54" i="1"/>
  <c r="V47" i="1"/>
  <c r="W47" i="1"/>
  <c r="V39" i="1"/>
  <c r="W39" i="1"/>
  <c r="U22" i="7"/>
  <c r="E51" i="7"/>
  <c r="I51" i="7" s="1"/>
  <c r="D22" i="7"/>
  <c r="U20" i="7"/>
  <c r="D57" i="4"/>
  <c r="H57" i="4" s="1"/>
  <c r="U15" i="4"/>
  <c r="E57" i="4"/>
  <c r="I57" i="4" s="1"/>
  <c r="D15" i="4"/>
  <c r="V40" i="1"/>
  <c r="V211" i="1"/>
  <c r="T162" i="1"/>
  <c r="I218" i="1"/>
  <c r="O218" i="1"/>
  <c r="U218" i="1"/>
  <c r="D21" i="4"/>
  <c r="D25" i="4"/>
  <c r="D28" i="4"/>
  <c r="D24" i="4"/>
  <c r="D23" i="4"/>
  <c r="D27" i="4"/>
  <c r="D26" i="4"/>
  <c r="D22" i="4"/>
  <c r="K29" i="4"/>
  <c r="U25" i="4"/>
  <c r="U26" i="4"/>
  <c r="U23" i="4"/>
  <c r="U20" i="4"/>
  <c r="U22" i="4"/>
  <c r="U28" i="4"/>
  <c r="U24" i="4"/>
  <c r="U21" i="4"/>
  <c r="L29" i="4"/>
  <c r="J29" i="4"/>
  <c r="P29" i="4"/>
  <c r="Q29" i="4"/>
  <c r="M29" i="4"/>
  <c r="G29" i="4"/>
  <c r="G149" i="1"/>
  <c r="M149" i="1"/>
  <c r="J320" i="1"/>
  <c r="P320" i="1"/>
  <c r="P298" i="1"/>
  <c r="D21" i="7"/>
  <c r="D19" i="7"/>
  <c r="D23" i="7"/>
  <c r="D25" i="7"/>
  <c r="R23" i="7"/>
  <c r="L23" i="7"/>
  <c r="R21" i="7"/>
  <c r="R19" i="7"/>
  <c r="R14" i="7"/>
  <c r="R20" i="7"/>
  <c r="R22" i="7"/>
  <c r="D14" i="7"/>
  <c r="R24" i="7"/>
  <c r="L20" i="7"/>
  <c r="D20" i="7"/>
  <c r="I22" i="7"/>
  <c r="U23" i="7"/>
  <c r="G24" i="7"/>
  <c r="U319" i="1"/>
  <c r="V319" i="1"/>
  <c r="E224" i="1"/>
  <c r="N79" i="1"/>
  <c r="F170" i="1"/>
  <c r="G320" i="1"/>
  <c r="O297" i="1"/>
  <c r="V297" i="1"/>
  <c r="U8" i="2"/>
  <c r="V281" i="1"/>
  <c r="O281" i="1"/>
  <c r="N281" i="1"/>
  <c r="D8" i="2"/>
  <c r="V280" i="1"/>
  <c r="U239" i="1"/>
  <c r="E239" i="1"/>
  <c r="Q239" i="1"/>
  <c r="K239" i="1"/>
  <c r="O233" i="1"/>
  <c r="L225" i="1"/>
  <c r="M217" i="1"/>
  <c r="V217" i="1"/>
  <c r="V156" i="1"/>
  <c r="V149" i="1"/>
  <c r="U92" i="1"/>
  <c r="V107" i="1"/>
  <c r="K40" i="1"/>
  <c r="S29" i="4"/>
  <c r="R29" i="4"/>
  <c r="E29" i="4"/>
  <c r="F29" i="4"/>
  <c r="N29" i="4"/>
  <c r="H29" i="4"/>
  <c r="T23" i="4"/>
  <c r="T15" i="4"/>
  <c r="N169" i="1"/>
  <c r="I224" i="1"/>
  <c r="O224" i="1"/>
  <c r="U281" i="1"/>
  <c r="I40" i="1"/>
  <c r="O40" i="1"/>
  <c r="U72" i="1"/>
  <c r="R170" i="1"/>
  <c r="K240" i="1"/>
  <c r="U80" i="1"/>
  <c r="H319" i="1"/>
  <c r="E39" i="1"/>
  <c r="L48" i="1"/>
  <c r="E298" i="1"/>
  <c r="Q298" i="1"/>
  <c r="F319" i="1"/>
  <c r="I163" i="1"/>
  <c r="O163" i="1"/>
  <c r="G225" i="1"/>
  <c r="M225" i="1"/>
  <c r="F239" i="1"/>
  <c r="I281" i="1"/>
  <c r="Q319" i="1"/>
  <c r="K319" i="1"/>
  <c r="E319" i="1"/>
  <c r="J357" i="1"/>
  <c r="R14" i="1"/>
  <c r="R17" i="1"/>
  <c r="R67" i="1" s="1"/>
  <c r="F14" i="1"/>
  <c r="F17" i="1"/>
  <c r="F386" i="1" s="1"/>
  <c r="Q54" i="1"/>
  <c r="Q65" i="1"/>
  <c r="Q148" i="1"/>
  <c r="U148" i="1"/>
  <c r="H218" i="1"/>
  <c r="U240" i="1"/>
  <c r="G319" i="1"/>
  <c r="O73" i="1"/>
  <c r="P232" i="1"/>
  <c r="U149" i="1"/>
  <c r="T218" i="1"/>
  <c r="J297" i="1"/>
  <c r="I319" i="1"/>
  <c r="N319" i="1"/>
  <c r="E11" i="2"/>
  <c r="K11" i="2"/>
  <c r="Q11" i="2"/>
  <c r="L67" i="1"/>
  <c r="G79" i="1"/>
  <c r="M79" i="1"/>
  <c r="S80" i="1"/>
  <c r="U162" i="1"/>
  <c r="F218" i="1"/>
  <c r="R218" i="1"/>
  <c r="L240" i="1"/>
  <c r="M319" i="1"/>
  <c r="K39" i="1"/>
  <c r="S225" i="1"/>
  <c r="J233" i="1"/>
  <c r="L14" i="1"/>
  <c r="U48" i="1"/>
  <c r="E163" i="1"/>
  <c r="U163" i="1"/>
  <c r="G218" i="1"/>
  <c r="S218" i="1"/>
  <c r="E225" i="1"/>
  <c r="K225" i="1"/>
  <c r="Q225" i="1"/>
  <c r="I233" i="1"/>
  <c r="N232" i="1"/>
  <c r="U233" i="1"/>
  <c r="G240" i="1"/>
  <c r="M240" i="1"/>
  <c r="S240" i="1"/>
  <c r="J280" i="1"/>
  <c r="O319" i="1"/>
  <c r="R319" i="1"/>
  <c r="L319" i="1"/>
  <c r="D12" i="1"/>
  <c r="W13" i="1" s="1"/>
  <c r="M357" i="1"/>
  <c r="U357" i="1"/>
  <c r="P357" i="1"/>
  <c r="N357" i="1"/>
  <c r="E357" i="1"/>
  <c r="K357" i="1"/>
  <c r="R357" i="1"/>
  <c r="G357" i="1"/>
  <c r="T357" i="1"/>
  <c r="S357" i="1"/>
  <c r="L357" i="1"/>
  <c r="Q357" i="1"/>
  <c r="J386" i="1"/>
  <c r="J321" i="1"/>
  <c r="K386" i="1"/>
  <c r="K234" i="1"/>
  <c r="K282" i="1"/>
  <c r="K67" i="1"/>
  <c r="K41" i="1"/>
  <c r="K21" i="1"/>
  <c r="O17" i="1"/>
  <c r="O212" i="1" s="1"/>
  <c r="O14" i="1"/>
  <c r="I17" i="1"/>
  <c r="I67" i="1" s="1"/>
  <c r="I14" i="1"/>
  <c r="P386" i="1"/>
  <c r="P321" i="1"/>
  <c r="P241" i="1"/>
  <c r="H17" i="1"/>
  <c r="H157" i="1" s="1"/>
  <c r="H14" i="1"/>
  <c r="E386" i="1"/>
  <c r="E299" i="1"/>
  <c r="E67" i="1"/>
  <c r="E41" i="1"/>
  <c r="Q299" i="1"/>
  <c r="Q386" i="1"/>
  <c r="Q67" i="1"/>
  <c r="Q21" i="1"/>
  <c r="Q56" i="1"/>
  <c r="K56" i="1"/>
  <c r="N17" i="1"/>
  <c r="N150" i="1" s="1"/>
  <c r="N14" i="1"/>
  <c r="M14" i="1"/>
  <c r="M17" i="1"/>
  <c r="M164" i="1" s="1"/>
  <c r="G14" i="1"/>
  <c r="G17" i="1"/>
  <c r="G212" i="1" s="1"/>
  <c r="L321" i="1"/>
  <c r="L241" i="1"/>
  <c r="L386" i="1"/>
  <c r="S149" i="1"/>
  <c r="U12" i="1"/>
  <c r="V14" i="1" s="1"/>
  <c r="U39" i="1"/>
  <c r="H73" i="1"/>
  <c r="N73" i="1"/>
  <c r="T73" i="1"/>
  <c r="U73" i="1"/>
  <c r="L212" i="1"/>
  <c r="L219" i="1"/>
  <c r="O357" i="1"/>
  <c r="J14" i="1"/>
  <c r="P14" i="1"/>
  <c r="J41" i="1"/>
  <c r="P41" i="1"/>
  <c r="J39" i="1"/>
  <c r="N55" i="1"/>
  <c r="U40" i="1"/>
  <c r="U54" i="1"/>
  <c r="I149" i="1"/>
  <c r="O149" i="1"/>
  <c r="P149" i="1"/>
  <c r="E157" i="1"/>
  <c r="K157" i="1"/>
  <c r="K156" i="1"/>
  <c r="H357" i="1"/>
  <c r="P358" i="1"/>
  <c r="F357" i="1"/>
  <c r="S12" i="1"/>
  <c r="K14" i="1"/>
  <c r="Q14" i="1"/>
  <c r="L21" i="1"/>
  <c r="Q41" i="1"/>
  <c r="J48" i="1"/>
  <c r="P48" i="1"/>
  <c r="L49" i="1"/>
  <c r="O54" i="1"/>
  <c r="M55" i="1"/>
  <c r="U55" i="1"/>
  <c r="J81" i="1"/>
  <c r="P81" i="1"/>
  <c r="E80" i="1"/>
  <c r="E108" i="1"/>
  <c r="Q95" i="1"/>
  <c r="Q7" i="2"/>
  <c r="L157" i="1"/>
  <c r="I357" i="1"/>
  <c r="K358" i="1"/>
  <c r="E358" i="1"/>
  <c r="T12" i="1"/>
  <c r="F39" i="1"/>
  <c r="L39" i="1"/>
  <c r="R39" i="1"/>
  <c r="T39" i="1"/>
  <c r="E49" i="1"/>
  <c r="K49" i="1"/>
  <c r="Q49" i="1"/>
  <c r="E55" i="1"/>
  <c r="S55" i="1"/>
  <c r="U66" i="1"/>
  <c r="E81" i="1"/>
  <c r="K80" i="1"/>
  <c r="K79" i="1"/>
  <c r="K81" i="1"/>
  <c r="Q80" i="1"/>
  <c r="Q81" i="1"/>
  <c r="J80" i="1"/>
  <c r="J358" i="1"/>
  <c r="G39" i="1"/>
  <c r="M39" i="1"/>
  <c r="S39" i="1"/>
  <c r="E40" i="1"/>
  <c r="E56" i="1"/>
  <c r="E54" i="1"/>
  <c r="U47" i="1"/>
  <c r="J67" i="1"/>
  <c r="P67" i="1"/>
  <c r="U65" i="1"/>
  <c r="L171" i="1"/>
  <c r="Q157" i="1"/>
  <c r="E162" i="1"/>
  <c r="H211" i="1"/>
  <c r="R211" i="1"/>
  <c r="H232" i="1"/>
  <c r="T232" i="1"/>
  <c r="I239" i="1"/>
  <c r="L282" i="1"/>
  <c r="L8" i="2"/>
  <c r="F8" i="2"/>
  <c r="U11" i="2"/>
  <c r="K108" i="1"/>
  <c r="Q108" i="1"/>
  <c r="T148" i="1"/>
  <c r="R156" i="1"/>
  <c r="J164" i="1"/>
  <c r="P164" i="1"/>
  <c r="J162" i="1"/>
  <c r="U170" i="1"/>
  <c r="I211" i="1"/>
  <c r="S211" i="1"/>
  <c r="L218" i="1"/>
  <c r="J225" i="1"/>
  <c r="P225" i="1"/>
  <c r="J224" i="1"/>
  <c r="E232" i="1"/>
  <c r="K232" i="1"/>
  <c r="Q232" i="1"/>
  <c r="I232" i="1"/>
  <c r="U232" i="1"/>
  <c r="P233" i="1"/>
  <c r="J234" i="1"/>
  <c r="J240" i="1"/>
  <c r="P240" i="1"/>
  <c r="J239" i="1"/>
  <c r="J241" i="1"/>
  <c r="R281" i="1"/>
  <c r="Q282" i="1"/>
  <c r="Q8" i="2"/>
  <c r="E282" i="1"/>
  <c r="E8" i="2"/>
  <c r="H297" i="1"/>
  <c r="N297" i="1"/>
  <c r="T297" i="1"/>
  <c r="P297" i="1"/>
  <c r="P299" i="1"/>
  <c r="F11" i="2"/>
  <c r="L342" i="1"/>
  <c r="L11" i="2"/>
  <c r="R11" i="2"/>
  <c r="U341" i="1"/>
  <c r="K164" i="1"/>
  <c r="Q164" i="1"/>
  <c r="J169" i="1"/>
  <c r="P169" i="1"/>
  <c r="F203" i="1"/>
  <c r="L211" i="1"/>
  <c r="T211" i="1"/>
  <c r="M218" i="1"/>
  <c r="K224" i="1"/>
  <c r="F232" i="1"/>
  <c r="L232" i="1"/>
  <c r="R232" i="1"/>
  <c r="J232" i="1"/>
  <c r="E233" i="1"/>
  <c r="Q233" i="1"/>
  <c r="O239" i="1"/>
  <c r="Q240" i="1"/>
  <c r="P280" i="1"/>
  <c r="P8" i="2"/>
  <c r="G341" i="1"/>
  <c r="G11" i="2"/>
  <c r="M341" i="1"/>
  <c r="M11" i="2"/>
  <c r="S341" i="1"/>
  <c r="S11" i="2"/>
  <c r="K95" i="1"/>
  <c r="K7" i="2"/>
  <c r="J148" i="1"/>
  <c r="L162" i="1"/>
  <c r="K163" i="1"/>
  <c r="E171" i="1"/>
  <c r="K171" i="1"/>
  <c r="Q171" i="1"/>
  <c r="I170" i="1"/>
  <c r="M203" i="1"/>
  <c r="M9" i="2" s="1"/>
  <c r="I210" i="1"/>
  <c r="O210" i="1"/>
  <c r="U210" i="1"/>
  <c r="M211" i="1"/>
  <c r="U211" i="1"/>
  <c r="N218" i="1"/>
  <c r="L226" i="1"/>
  <c r="P224" i="1"/>
  <c r="R225" i="1"/>
  <c r="U224" i="1"/>
  <c r="G232" i="1"/>
  <c r="M232" i="1"/>
  <c r="S232" i="1"/>
  <c r="L239" i="1"/>
  <c r="R239" i="1"/>
  <c r="P239" i="1"/>
  <c r="R240" i="1"/>
  <c r="S297" i="1"/>
  <c r="F297" i="1"/>
  <c r="J298" i="1"/>
  <c r="H11" i="2"/>
  <c r="N11" i="2"/>
  <c r="T11" i="2"/>
  <c r="U79" i="1"/>
  <c r="T106" i="1"/>
  <c r="E150" i="1"/>
  <c r="K150" i="1"/>
  <c r="Q150" i="1"/>
  <c r="F156" i="1"/>
  <c r="U155" i="1"/>
  <c r="L170" i="1"/>
  <c r="T210" i="1"/>
  <c r="J210" i="1"/>
  <c r="P210" i="1"/>
  <c r="F211" i="1"/>
  <c r="N211" i="1"/>
  <c r="J217" i="1"/>
  <c r="P217" i="1"/>
  <c r="Q224" i="1"/>
  <c r="U225" i="1"/>
  <c r="O232" i="1"/>
  <c r="P234" i="1"/>
  <c r="E240" i="1"/>
  <c r="F281" i="1"/>
  <c r="E297" i="1"/>
  <c r="K297" i="1"/>
  <c r="Q297" i="1"/>
  <c r="I297" i="1"/>
  <c r="K298" i="1"/>
  <c r="J299" i="1"/>
  <c r="U297" i="1"/>
  <c r="I341" i="1"/>
  <c r="I11" i="2"/>
  <c r="O11" i="2"/>
  <c r="F149" i="1"/>
  <c r="R149" i="1"/>
  <c r="Q155" i="1"/>
  <c r="P155" i="1"/>
  <c r="U156" i="1"/>
  <c r="G169" i="1"/>
  <c r="M169" i="1"/>
  <c r="S169" i="1"/>
  <c r="O170" i="1"/>
  <c r="E212" i="1"/>
  <c r="K212" i="1"/>
  <c r="Q212" i="1"/>
  <c r="G211" i="1"/>
  <c r="O211" i="1"/>
  <c r="E219" i="1"/>
  <c r="K219" i="1"/>
  <c r="Q203" i="1"/>
  <c r="N224" i="1"/>
  <c r="T224" i="1"/>
  <c r="F225" i="1"/>
  <c r="K233" i="1"/>
  <c r="E234" i="1"/>
  <c r="Q234" i="1"/>
  <c r="F240" i="1"/>
  <c r="G281" i="1"/>
  <c r="T281" i="1"/>
  <c r="S8" i="2"/>
  <c r="M8" i="2"/>
  <c r="H281" i="1"/>
  <c r="G8" i="2"/>
  <c r="G298" i="1"/>
  <c r="M298" i="1"/>
  <c r="S298" i="1"/>
  <c r="K299" i="1"/>
  <c r="P319" i="1"/>
  <c r="D11" i="2"/>
  <c r="J342" i="1"/>
  <c r="J11" i="2"/>
  <c r="P11" i="2"/>
  <c r="O29" i="4"/>
  <c r="I29" i="4"/>
  <c r="T27" i="4"/>
  <c r="T21" i="4"/>
  <c r="T22" i="4"/>
  <c r="T25" i="4"/>
  <c r="T24" i="4"/>
  <c r="T28" i="4"/>
  <c r="T26" i="4"/>
  <c r="T20" i="4"/>
  <c r="G19" i="7"/>
  <c r="G23" i="7"/>
  <c r="G22" i="7"/>
  <c r="G14" i="7"/>
  <c r="G21" i="7"/>
  <c r="G20" i="7"/>
  <c r="O20" i="7"/>
  <c r="Q14" i="7"/>
  <c r="Q25" i="7"/>
  <c r="Q21" i="7"/>
  <c r="Q24" i="7"/>
  <c r="Q20" i="7"/>
  <c r="Q22" i="7"/>
  <c r="Q23" i="7"/>
  <c r="U14" i="7"/>
  <c r="U24" i="7"/>
  <c r="U21" i="7"/>
  <c r="U25" i="7"/>
  <c r="I14" i="7"/>
  <c r="I25" i="7"/>
  <c r="I24" i="7"/>
  <c r="I21" i="7"/>
  <c r="I23" i="7"/>
  <c r="I19" i="7"/>
  <c r="F14" i="7"/>
  <c r="F25" i="7"/>
  <c r="F21" i="7"/>
  <c r="F24" i="7"/>
  <c r="F19" i="7"/>
  <c r="F20" i="7"/>
  <c r="F23" i="7"/>
  <c r="U19" i="7"/>
  <c r="J14" i="7"/>
  <c r="J21" i="7"/>
  <c r="J25" i="7"/>
  <c r="J24" i="7"/>
  <c r="J23" i="7"/>
  <c r="J22" i="7"/>
  <c r="J19" i="7"/>
  <c r="L14" i="7"/>
  <c r="L24" i="7"/>
  <c r="L25" i="7"/>
  <c r="L21" i="7"/>
  <c r="L19" i="7"/>
  <c r="S23" i="7"/>
  <c r="S14" i="7"/>
  <c r="S21" i="7"/>
  <c r="S24" i="7"/>
  <c r="S20" i="7"/>
  <c r="S25" i="7"/>
  <c r="S22" i="7"/>
  <c r="E14" i="7"/>
  <c r="E25" i="7"/>
  <c r="E20" i="7"/>
  <c r="E21" i="7"/>
  <c r="E24" i="7"/>
  <c r="E23" i="7"/>
  <c r="E22" i="7"/>
  <c r="O14" i="7"/>
  <c r="O21" i="7"/>
  <c r="O25" i="7"/>
  <c r="O24" i="7"/>
  <c r="O23" i="7"/>
  <c r="O19" i="7"/>
  <c r="E19" i="7"/>
  <c r="M14" i="7"/>
  <c r="M21" i="7"/>
  <c r="M24" i="7"/>
  <c r="M25" i="7"/>
  <c r="M22" i="7"/>
  <c r="M20" i="7"/>
  <c r="M23" i="7"/>
  <c r="J20" i="7"/>
  <c r="T341" i="1"/>
  <c r="H341" i="1"/>
  <c r="N341" i="1"/>
  <c r="O341" i="1"/>
  <c r="P342" i="1"/>
  <c r="J341" i="1"/>
  <c r="P341" i="1"/>
  <c r="E342" i="1"/>
  <c r="K342" i="1"/>
  <c r="Q342" i="1"/>
  <c r="K341" i="1"/>
  <c r="Q341" i="1"/>
  <c r="F341" i="1"/>
  <c r="L341" i="1"/>
  <c r="R341" i="1"/>
  <c r="M320" i="1"/>
  <c r="S320" i="1"/>
  <c r="S319" i="1"/>
  <c r="T319" i="1"/>
  <c r="E320" i="1"/>
  <c r="K320" i="1"/>
  <c r="Q320" i="1"/>
  <c r="E321" i="1"/>
  <c r="K321" i="1"/>
  <c r="Q321" i="1"/>
  <c r="F320" i="1"/>
  <c r="L320" i="1"/>
  <c r="R320" i="1"/>
  <c r="H320" i="1"/>
  <c r="N320" i="1"/>
  <c r="T320" i="1"/>
  <c r="I320" i="1"/>
  <c r="O320" i="1"/>
  <c r="U320" i="1"/>
  <c r="F298" i="1"/>
  <c r="L298" i="1"/>
  <c r="R298" i="1"/>
  <c r="L299" i="1"/>
  <c r="L297" i="1"/>
  <c r="R297" i="1"/>
  <c r="G297" i="1"/>
  <c r="M297" i="1"/>
  <c r="H298" i="1"/>
  <c r="N298" i="1"/>
  <c r="T298" i="1"/>
  <c r="I298" i="1"/>
  <c r="O298" i="1"/>
  <c r="U298" i="1"/>
  <c r="M280" i="1"/>
  <c r="L281" i="1"/>
  <c r="S281" i="1"/>
  <c r="M281" i="1"/>
  <c r="E280" i="1"/>
  <c r="K280" i="1"/>
  <c r="Q280" i="1"/>
  <c r="L280" i="1"/>
  <c r="G280" i="1"/>
  <c r="S280" i="1"/>
  <c r="I280" i="1"/>
  <c r="O280" i="1"/>
  <c r="U280" i="1"/>
  <c r="J281" i="1"/>
  <c r="P281" i="1"/>
  <c r="J282" i="1"/>
  <c r="P282" i="1"/>
  <c r="E281" i="1"/>
  <c r="K281" i="1"/>
  <c r="Q281" i="1"/>
  <c r="F280" i="1"/>
  <c r="R280" i="1"/>
  <c r="H280" i="1"/>
  <c r="N280" i="1"/>
  <c r="T280" i="1"/>
  <c r="H240" i="1"/>
  <c r="N240" i="1"/>
  <c r="T240" i="1"/>
  <c r="G239" i="1"/>
  <c r="M239" i="1"/>
  <c r="S239" i="1"/>
  <c r="I240" i="1"/>
  <c r="O240" i="1"/>
  <c r="H239" i="1"/>
  <c r="N239" i="1"/>
  <c r="T239" i="1"/>
  <c r="E241" i="1"/>
  <c r="K241" i="1"/>
  <c r="Q241" i="1"/>
  <c r="L203" i="1"/>
  <c r="R203" i="1"/>
  <c r="F233" i="1"/>
  <c r="L233" i="1"/>
  <c r="R233" i="1"/>
  <c r="L234" i="1"/>
  <c r="S203" i="1"/>
  <c r="G233" i="1"/>
  <c r="M233" i="1"/>
  <c r="S233" i="1"/>
  <c r="G203" i="1"/>
  <c r="U203" i="1"/>
  <c r="H233" i="1"/>
  <c r="N233" i="1"/>
  <c r="T233" i="1"/>
  <c r="O203" i="1"/>
  <c r="F224" i="1"/>
  <c r="L224" i="1"/>
  <c r="R224" i="1"/>
  <c r="H225" i="1"/>
  <c r="N225" i="1"/>
  <c r="T225" i="1"/>
  <c r="T203" i="1"/>
  <c r="G224" i="1"/>
  <c r="M224" i="1"/>
  <c r="S224" i="1"/>
  <c r="I225" i="1"/>
  <c r="O225" i="1"/>
  <c r="J226" i="1"/>
  <c r="P226" i="1"/>
  <c r="N203" i="1"/>
  <c r="H203" i="1"/>
  <c r="H224" i="1"/>
  <c r="E226" i="1"/>
  <c r="K226" i="1"/>
  <c r="Q226" i="1"/>
  <c r="I203" i="1"/>
  <c r="I9" i="2" s="1"/>
  <c r="E217" i="1"/>
  <c r="L217" i="1"/>
  <c r="R217" i="1"/>
  <c r="G217" i="1"/>
  <c r="S217" i="1"/>
  <c r="K203" i="1"/>
  <c r="I217" i="1"/>
  <c r="O217" i="1"/>
  <c r="U217" i="1"/>
  <c r="J218" i="1"/>
  <c r="P218" i="1"/>
  <c r="J219" i="1"/>
  <c r="P219" i="1"/>
  <c r="E203" i="1"/>
  <c r="E218" i="1"/>
  <c r="K218" i="1"/>
  <c r="Q218" i="1"/>
  <c r="Q219" i="1"/>
  <c r="K217" i="1"/>
  <c r="Q217" i="1"/>
  <c r="F217" i="1"/>
  <c r="H217" i="1"/>
  <c r="N217" i="1"/>
  <c r="T217" i="1"/>
  <c r="K210" i="1"/>
  <c r="J211" i="1"/>
  <c r="P211" i="1"/>
  <c r="J212" i="1"/>
  <c r="P212" i="1"/>
  <c r="E210" i="1"/>
  <c r="S210" i="1"/>
  <c r="D203" i="1"/>
  <c r="J203" i="1"/>
  <c r="J9" i="2" s="1"/>
  <c r="P203" i="1"/>
  <c r="E211" i="1"/>
  <c r="K211" i="1"/>
  <c r="Q211" i="1"/>
  <c r="Q210" i="1"/>
  <c r="F210" i="1"/>
  <c r="L210" i="1"/>
  <c r="R210" i="1"/>
  <c r="G210" i="1"/>
  <c r="M210" i="1"/>
  <c r="H210" i="1"/>
  <c r="N210" i="1"/>
  <c r="H169" i="1"/>
  <c r="T169" i="1"/>
  <c r="I169" i="1"/>
  <c r="O169" i="1"/>
  <c r="U169" i="1"/>
  <c r="J170" i="1"/>
  <c r="P170" i="1"/>
  <c r="J171" i="1"/>
  <c r="P171" i="1"/>
  <c r="E170" i="1"/>
  <c r="K170" i="1"/>
  <c r="Q170" i="1"/>
  <c r="E169" i="1"/>
  <c r="K169" i="1"/>
  <c r="Q169" i="1"/>
  <c r="F169" i="1"/>
  <c r="L169" i="1"/>
  <c r="R169" i="1"/>
  <c r="G170" i="1"/>
  <c r="M170" i="1"/>
  <c r="S170" i="1"/>
  <c r="H170" i="1"/>
  <c r="N170" i="1"/>
  <c r="T170" i="1"/>
  <c r="H162" i="1"/>
  <c r="P162" i="1"/>
  <c r="P163" i="1"/>
  <c r="O162" i="1"/>
  <c r="I162" i="1"/>
  <c r="Q162" i="1"/>
  <c r="Q163" i="1"/>
  <c r="E164" i="1"/>
  <c r="I141" i="1"/>
  <c r="I10" i="2" s="1"/>
  <c r="G163" i="1"/>
  <c r="M163" i="1"/>
  <c r="S163" i="1"/>
  <c r="K162" i="1"/>
  <c r="N162" i="1"/>
  <c r="J163" i="1"/>
  <c r="L164" i="1"/>
  <c r="L141" i="1"/>
  <c r="F163" i="1"/>
  <c r="L163" i="1"/>
  <c r="R163" i="1"/>
  <c r="F162" i="1"/>
  <c r="R162" i="1"/>
  <c r="H163" i="1"/>
  <c r="N163" i="1"/>
  <c r="T163" i="1"/>
  <c r="G162" i="1"/>
  <c r="M162" i="1"/>
  <c r="S162" i="1"/>
  <c r="U141" i="1"/>
  <c r="V143" i="1" s="1"/>
  <c r="O156" i="1"/>
  <c r="I155" i="1"/>
  <c r="H141" i="1"/>
  <c r="Q156" i="1"/>
  <c r="K141" i="1"/>
  <c r="K10" i="2" s="1"/>
  <c r="Q141" i="1"/>
  <c r="G156" i="1"/>
  <c r="M156" i="1"/>
  <c r="S156" i="1"/>
  <c r="E156" i="1"/>
  <c r="I156" i="1"/>
  <c r="J156" i="1"/>
  <c r="P156" i="1"/>
  <c r="J155" i="1"/>
  <c r="L156" i="1"/>
  <c r="O155" i="1"/>
  <c r="N141" i="1"/>
  <c r="F155" i="1"/>
  <c r="L155" i="1"/>
  <c r="R155" i="1"/>
  <c r="H156" i="1"/>
  <c r="N156" i="1"/>
  <c r="T156" i="1"/>
  <c r="G155" i="1"/>
  <c r="M155" i="1"/>
  <c r="S155" i="1"/>
  <c r="J157" i="1"/>
  <c r="P157" i="1"/>
  <c r="E141" i="1"/>
  <c r="T141" i="1"/>
  <c r="H155" i="1"/>
  <c r="N155" i="1"/>
  <c r="T155" i="1"/>
  <c r="E155" i="1"/>
  <c r="K155" i="1"/>
  <c r="P148" i="1"/>
  <c r="N148" i="1"/>
  <c r="O141" i="1"/>
  <c r="O10" i="2" s="1"/>
  <c r="J149" i="1"/>
  <c r="H148" i="1"/>
  <c r="F148" i="1"/>
  <c r="L148" i="1"/>
  <c r="R148" i="1"/>
  <c r="H149" i="1"/>
  <c r="N149" i="1"/>
  <c r="T149" i="1"/>
  <c r="D141" i="1"/>
  <c r="W142" i="1" s="1"/>
  <c r="J141" i="1"/>
  <c r="P141" i="1"/>
  <c r="P10" i="2" s="1"/>
  <c r="G148" i="1"/>
  <c r="M148" i="1"/>
  <c r="S148" i="1"/>
  <c r="J150" i="1"/>
  <c r="P150" i="1"/>
  <c r="F141" i="1"/>
  <c r="F10" i="2" s="1"/>
  <c r="R141" i="1"/>
  <c r="I148" i="1"/>
  <c r="O148" i="1"/>
  <c r="E149" i="1"/>
  <c r="K149" i="1"/>
  <c r="Q149" i="1"/>
  <c r="L150" i="1"/>
  <c r="G141" i="1"/>
  <c r="G10" i="2" s="1"/>
  <c r="M141" i="1"/>
  <c r="M10" i="2" s="1"/>
  <c r="S141" i="1"/>
  <c r="S10" i="2" s="1"/>
  <c r="L149" i="1"/>
  <c r="E148" i="1"/>
  <c r="K148" i="1"/>
  <c r="H92" i="1"/>
  <c r="I94" i="1" s="1"/>
  <c r="T92" i="1"/>
  <c r="I107" i="1"/>
  <c r="O107" i="1"/>
  <c r="H106" i="1"/>
  <c r="Q106" i="1"/>
  <c r="J106" i="1"/>
  <c r="P106" i="1"/>
  <c r="N106" i="1"/>
  <c r="U106" i="1"/>
  <c r="N92" i="1"/>
  <c r="N7" i="2" s="1"/>
  <c r="F107" i="1"/>
  <c r="L107" i="1"/>
  <c r="R107" i="1"/>
  <c r="J107" i="1"/>
  <c r="U107" i="1"/>
  <c r="G107" i="1"/>
  <c r="M107" i="1"/>
  <c r="S107" i="1"/>
  <c r="P107" i="1"/>
  <c r="F106" i="1"/>
  <c r="L106" i="1"/>
  <c r="R106" i="1"/>
  <c r="H107" i="1"/>
  <c r="N107" i="1"/>
  <c r="T107" i="1"/>
  <c r="D92" i="1"/>
  <c r="J92" i="1"/>
  <c r="P92" i="1"/>
  <c r="P7" i="2" s="1"/>
  <c r="G106" i="1"/>
  <c r="M106" i="1"/>
  <c r="S106" i="1"/>
  <c r="J108" i="1"/>
  <c r="P108" i="1"/>
  <c r="F92" i="1"/>
  <c r="F7" i="2" s="1"/>
  <c r="L92" i="1"/>
  <c r="L94" i="1" s="1"/>
  <c r="R92" i="1"/>
  <c r="E95" i="1"/>
  <c r="I106" i="1"/>
  <c r="O106" i="1"/>
  <c r="E107" i="1"/>
  <c r="K107" i="1"/>
  <c r="Q107" i="1"/>
  <c r="L108" i="1"/>
  <c r="G92" i="1"/>
  <c r="M92" i="1"/>
  <c r="M7" i="2" s="1"/>
  <c r="S92" i="1"/>
  <c r="E106" i="1"/>
  <c r="K106" i="1"/>
  <c r="H80" i="1"/>
  <c r="N80" i="1"/>
  <c r="I80" i="1"/>
  <c r="O80" i="1"/>
  <c r="E79" i="1"/>
  <c r="O79" i="1"/>
  <c r="H79" i="1"/>
  <c r="P79" i="1"/>
  <c r="P80" i="1"/>
  <c r="I79" i="1"/>
  <c r="Q79" i="1"/>
  <c r="F79" i="1"/>
  <c r="L79" i="1"/>
  <c r="J79" i="1"/>
  <c r="T79" i="1"/>
  <c r="L81" i="1"/>
  <c r="F80" i="1"/>
  <c r="L80" i="1"/>
  <c r="R80" i="1"/>
  <c r="G80" i="1"/>
  <c r="M80" i="1"/>
  <c r="R79" i="1"/>
  <c r="T80" i="1"/>
  <c r="S79" i="1"/>
  <c r="J72" i="1"/>
  <c r="H72" i="1"/>
  <c r="E73" i="1"/>
  <c r="M72" i="1"/>
  <c r="T72" i="1"/>
  <c r="I72" i="1"/>
  <c r="O72" i="1"/>
  <c r="G72" i="1"/>
  <c r="I73" i="1"/>
  <c r="J74" i="1"/>
  <c r="P72" i="1"/>
  <c r="J73" i="1"/>
  <c r="K73" i="1"/>
  <c r="Q73" i="1"/>
  <c r="P74" i="1"/>
  <c r="F73" i="1"/>
  <c r="L73" i="1"/>
  <c r="R73" i="1"/>
  <c r="N72" i="1"/>
  <c r="P73" i="1"/>
  <c r="Q74" i="1"/>
  <c r="S72" i="1"/>
  <c r="E72" i="1"/>
  <c r="K72" i="1"/>
  <c r="Q72" i="1"/>
  <c r="G73" i="1"/>
  <c r="M73" i="1"/>
  <c r="S73" i="1"/>
  <c r="F72" i="1"/>
  <c r="L72" i="1"/>
  <c r="R72" i="1"/>
  <c r="E74" i="1"/>
  <c r="K74" i="1"/>
  <c r="L74" i="1"/>
  <c r="O65" i="1"/>
  <c r="P65" i="1"/>
  <c r="Q66" i="1"/>
  <c r="I66" i="1"/>
  <c r="F65" i="1"/>
  <c r="R65" i="1"/>
  <c r="N65" i="1"/>
  <c r="K66" i="1"/>
  <c r="G66" i="1"/>
  <c r="M66" i="1"/>
  <c r="S66" i="1"/>
  <c r="P66" i="1"/>
  <c r="O66" i="1"/>
  <c r="H65" i="1"/>
  <c r="T65" i="1"/>
  <c r="I65" i="1"/>
  <c r="E66" i="1"/>
  <c r="J65" i="1"/>
  <c r="J66" i="1"/>
  <c r="F66" i="1"/>
  <c r="L66" i="1"/>
  <c r="R66" i="1"/>
  <c r="L65" i="1"/>
  <c r="H66" i="1"/>
  <c r="N66" i="1"/>
  <c r="T66" i="1"/>
  <c r="G65" i="1"/>
  <c r="M65" i="1"/>
  <c r="S65" i="1"/>
  <c r="E65" i="1"/>
  <c r="K65" i="1"/>
  <c r="I32" i="1"/>
  <c r="I6" i="2" s="1"/>
  <c r="S32" i="1"/>
  <c r="U32" i="1"/>
  <c r="V34" i="1" s="1"/>
  <c r="J54" i="1"/>
  <c r="P54" i="1"/>
  <c r="F55" i="1"/>
  <c r="L55" i="1"/>
  <c r="R55" i="1"/>
  <c r="G55" i="1"/>
  <c r="H55" i="1"/>
  <c r="K54" i="1"/>
  <c r="T55" i="1"/>
  <c r="G54" i="1"/>
  <c r="M54" i="1"/>
  <c r="S54" i="1"/>
  <c r="I55" i="1"/>
  <c r="O55" i="1"/>
  <c r="J56" i="1"/>
  <c r="P56" i="1"/>
  <c r="H54" i="1"/>
  <c r="N54" i="1"/>
  <c r="T54" i="1"/>
  <c r="J55" i="1"/>
  <c r="P55" i="1"/>
  <c r="F54" i="1"/>
  <c r="L54" i="1"/>
  <c r="R54" i="1"/>
  <c r="I54" i="1"/>
  <c r="K55" i="1"/>
  <c r="Q55" i="1"/>
  <c r="L56" i="1"/>
  <c r="I47" i="1"/>
  <c r="J47" i="1"/>
  <c r="F48" i="1"/>
  <c r="K47" i="1"/>
  <c r="K48" i="1"/>
  <c r="G47" i="1"/>
  <c r="M47" i="1"/>
  <c r="O47" i="1"/>
  <c r="H47" i="1"/>
  <c r="N47" i="1"/>
  <c r="P47" i="1"/>
  <c r="Q48" i="1"/>
  <c r="H32" i="1"/>
  <c r="I48" i="1"/>
  <c r="O48" i="1"/>
  <c r="E47" i="1"/>
  <c r="Q47" i="1"/>
  <c r="R48" i="1"/>
  <c r="E48" i="1"/>
  <c r="G32" i="1"/>
  <c r="G6" i="2" s="1"/>
  <c r="N32" i="1"/>
  <c r="T32" i="1"/>
  <c r="G48" i="1"/>
  <c r="M48" i="1"/>
  <c r="S48" i="1"/>
  <c r="M32" i="1"/>
  <c r="M6" i="2" s="1"/>
  <c r="F47" i="1"/>
  <c r="L47" i="1"/>
  <c r="R47" i="1"/>
  <c r="H48" i="1"/>
  <c r="N48" i="1"/>
  <c r="T48" i="1"/>
  <c r="O32" i="1"/>
  <c r="O6" i="2" s="1"/>
  <c r="S47" i="1"/>
  <c r="J49" i="1"/>
  <c r="P49" i="1"/>
  <c r="T47" i="1"/>
  <c r="D32" i="1"/>
  <c r="W33" i="1" s="1"/>
  <c r="P32" i="1"/>
  <c r="P6" i="2" s="1"/>
  <c r="E32" i="1"/>
  <c r="E6" i="2" s="1"/>
  <c r="K32" i="1"/>
  <c r="K6" i="2" s="1"/>
  <c r="Q32" i="1"/>
  <c r="Q6" i="2" s="1"/>
  <c r="F32" i="1"/>
  <c r="F6" i="2" s="1"/>
  <c r="L32" i="1"/>
  <c r="R32" i="1"/>
  <c r="J32" i="1"/>
  <c r="J6" i="2" s="1"/>
  <c r="H39" i="1"/>
  <c r="P39" i="1"/>
  <c r="P40" i="1"/>
  <c r="O39" i="1"/>
  <c r="I39" i="1"/>
  <c r="Q39" i="1"/>
  <c r="Q40" i="1"/>
  <c r="H40" i="1"/>
  <c r="N40" i="1"/>
  <c r="T40" i="1"/>
  <c r="N39" i="1"/>
  <c r="J40" i="1"/>
  <c r="L41" i="1"/>
  <c r="F40" i="1"/>
  <c r="L40" i="1"/>
  <c r="R40" i="1"/>
  <c r="G40" i="1"/>
  <c r="M40" i="1"/>
  <c r="S40" i="1"/>
  <c r="Q358" i="1"/>
  <c r="F358" i="1"/>
  <c r="L358" i="1"/>
  <c r="R358" i="1"/>
  <c r="G358" i="1"/>
  <c r="M358" i="1"/>
  <c r="S358" i="1"/>
  <c r="H358" i="1"/>
  <c r="N358" i="1"/>
  <c r="T358" i="1"/>
  <c r="I358" i="1"/>
  <c r="O358" i="1"/>
  <c r="U358" i="1"/>
  <c r="J412" i="1"/>
  <c r="P412" i="1"/>
  <c r="K412" i="1"/>
  <c r="Q412" i="1"/>
  <c r="E412" i="1"/>
  <c r="I299" i="1" l="1"/>
  <c r="N219" i="1"/>
  <c r="V204" i="1"/>
  <c r="W204" i="1"/>
  <c r="G150" i="1"/>
  <c r="V93" i="1"/>
  <c r="W93" i="1"/>
  <c r="D29" i="4"/>
  <c r="R386" i="1"/>
  <c r="F67" i="1"/>
  <c r="N412" i="1"/>
  <c r="N342" i="1"/>
  <c r="O94" i="1"/>
  <c r="N226" i="1"/>
  <c r="H226" i="1"/>
  <c r="N164" i="1"/>
  <c r="N41" i="1"/>
  <c r="U94" i="1"/>
  <c r="N108" i="1"/>
  <c r="N81" i="1"/>
  <c r="N234" i="1"/>
  <c r="O74" i="1"/>
  <c r="G282" i="1"/>
  <c r="O342" i="1"/>
  <c r="O150" i="1"/>
  <c r="O41" i="1"/>
  <c r="F74" i="1"/>
  <c r="G157" i="1"/>
  <c r="O171" i="1"/>
  <c r="G41" i="1"/>
  <c r="G49" i="1"/>
  <c r="G234" i="1"/>
  <c r="G342" i="1"/>
  <c r="D17" i="1"/>
  <c r="V13" i="1"/>
  <c r="O412" i="1"/>
  <c r="G81" i="1"/>
  <c r="F94" i="1"/>
  <c r="G164" i="1"/>
  <c r="G171" i="1"/>
  <c r="F321" i="1"/>
  <c r="G299" i="1"/>
  <c r="F171" i="1"/>
  <c r="R205" i="1"/>
  <c r="U9" i="2"/>
  <c r="V205" i="1"/>
  <c r="D10" i="2"/>
  <c r="V142" i="1"/>
  <c r="U7" i="2"/>
  <c r="V94" i="1"/>
  <c r="D6" i="2"/>
  <c r="V33" i="1"/>
  <c r="H41" i="1"/>
  <c r="H49" i="1"/>
  <c r="H74" i="1"/>
  <c r="H321" i="1"/>
  <c r="H234" i="1"/>
  <c r="N171" i="1"/>
  <c r="I171" i="1"/>
  <c r="H81" i="1"/>
  <c r="R299" i="1"/>
  <c r="R321" i="1"/>
  <c r="M150" i="1"/>
  <c r="R150" i="1"/>
  <c r="M157" i="1"/>
  <c r="M108" i="1"/>
  <c r="R241" i="1"/>
  <c r="R226" i="1"/>
  <c r="R21" i="1"/>
  <c r="R74" i="1"/>
  <c r="M171" i="1"/>
  <c r="M342" i="1"/>
  <c r="M282" i="1"/>
  <c r="M241" i="1"/>
  <c r="R41" i="1"/>
  <c r="M234" i="1"/>
  <c r="R234" i="1"/>
  <c r="R219" i="1"/>
  <c r="M299" i="1"/>
  <c r="R171" i="1"/>
  <c r="R108" i="1"/>
  <c r="R342" i="1"/>
  <c r="R81" i="1"/>
  <c r="R212" i="1"/>
  <c r="R282" i="1"/>
  <c r="R56" i="1"/>
  <c r="M81" i="1"/>
  <c r="R164" i="1"/>
  <c r="R49" i="1"/>
  <c r="R157" i="1"/>
  <c r="I74" i="1"/>
  <c r="I342" i="1"/>
  <c r="I56" i="1"/>
  <c r="I49" i="1"/>
  <c r="I219" i="1"/>
  <c r="I81" i="1"/>
  <c r="I144" i="1"/>
  <c r="M56" i="1"/>
  <c r="O226" i="1"/>
  <c r="O282" i="1"/>
  <c r="O241" i="1"/>
  <c r="I41" i="1"/>
  <c r="M41" i="1"/>
  <c r="N49" i="1"/>
  <c r="M49" i="1"/>
  <c r="N56" i="1"/>
  <c r="O157" i="1"/>
  <c r="I226" i="1"/>
  <c r="I241" i="1"/>
  <c r="I212" i="1"/>
  <c r="I150" i="1"/>
  <c r="M74" i="1"/>
  <c r="O56" i="1"/>
  <c r="O95" i="1"/>
  <c r="O108" i="1"/>
  <c r="O164" i="1"/>
  <c r="I412" i="1"/>
  <c r="H412" i="1"/>
  <c r="O49" i="1"/>
  <c r="O81" i="1"/>
  <c r="I95" i="1"/>
  <c r="I164" i="1"/>
  <c r="H299" i="1"/>
  <c r="H241" i="1"/>
  <c r="P21" i="1"/>
  <c r="F13" i="1"/>
  <c r="E14" i="1"/>
  <c r="G13" i="1"/>
  <c r="N13" i="1"/>
  <c r="Q13" i="1"/>
  <c r="J13" i="1"/>
  <c r="K13" i="1"/>
  <c r="H13" i="1"/>
  <c r="E13" i="1"/>
  <c r="I13" i="1"/>
  <c r="P13" i="1"/>
  <c r="F342" i="1"/>
  <c r="F164" i="1"/>
  <c r="F212" i="1"/>
  <c r="F41" i="1"/>
  <c r="F108" i="1"/>
  <c r="F150" i="1"/>
  <c r="F226" i="1"/>
  <c r="F49" i="1"/>
  <c r="F56" i="1"/>
  <c r="F241" i="1"/>
  <c r="F157" i="1"/>
  <c r="F81" i="1"/>
  <c r="F282" i="1"/>
  <c r="N212" i="1"/>
  <c r="N74" i="1"/>
  <c r="G56" i="1"/>
  <c r="F234" i="1"/>
  <c r="F299" i="1"/>
  <c r="F219" i="1"/>
  <c r="F21" i="1"/>
  <c r="H108" i="1"/>
  <c r="H342" i="1"/>
  <c r="H171" i="1"/>
  <c r="H56" i="1"/>
  <c r="H164" i="1"/>
  <c r="H219" i="1"/>
  <c r="N157" i="1"/>
  <c r="O299" i="1"/>
  <c r="H212" i="1"/>
  <c r="R13" i="1"/>
  <c r="M13" i="1"/>
  <c r="M206" i="1"/>
  <c r="N95" i="1"/>
  <c r="G108" i="1"/>
  <c r="N299" i="1"/>
  <c r="N321" i="1"/>
  <c r="N241" i="1"/>
  <c r="G226" i="1"/>
  <c r="L13" i="1"/>
  <c r="G74" i="1"/>
  <c r="O13" i="1"/>
  <c r="G321" i="1"/>
  <c r="M13" i="2"/>
  <c r="M14" i="2" s="1"/>
  <c r="I13" i="2"/>
  <c r="I14" i="2" s="1"/>
  <c r="R143" i="1"/>
  <c r="R10" i="2"/>
  <c r="E144" i="1"/>
  <c r="E10" i="2"/>
  <c r="H144" i="1"/>
  <c r="H10" i="2"/>
  <c r="Q206" i="1"/>
  <c r="Q9" i="2"/>
  <c r="F206" i="1"/>
  <c r="F9" i="2"/>
  <c r="F13" i="2" s="1"/>
  <c r="F19" i="2" s="1"/>
  <c r="N282" i="1"/>
  <c r="N386" i="1"/>
  <c r="N21" i="1"/>
  <c r="N67" i="1"/>
  <c r="H150" i="1"/>
  <c r="H282" i="1"/>
  <c r="H386" i="1"/>
  <c r="H67" i="1"/>
  <c r="H21" i="1"/>
  <c r="K94" i="1"/>
  <c r="J7" i="2"/>
  <c r="N144" i="1"/>
  <c r="N10" i="2"/>
  <c r="Q205" i="1"/>
  <c r="P9" i="2"/>
  <c r="P13" i="2" s="1"/>
  <c r="H206" i="1"/>
  <c r="H9" i="2"/>
  <c r="S14" i="1"/>
  <c r="S17" i="1"/>
  <c r="S35" i="1" s="1"/>
  <c r="S13" i="1"/>
  <c r="U17" i="1"/>
  <c r="U14" i="1"/>
  <c r="U13" i="1"/>
  <c r="S94" i="1"/>
  <c r="S7" i="2"/>
  <c r="R95" i="1"/>
  <c r="R7" i="2"/>
  <c r="O93" i="1"/>
  <c r="D7" i="2"/>
  <c r="L144" i="1"/>
  <c r="L10" i="2"/>
  <c r="K206" i="1"/>
  <c r="K9" i="2"/>
  <c r="N205" i="1"/>
  <c r="N9" i="2"/>
  <c r="O206" i="1"/>
  <c r="O9" i="2"/>
  <c r="O13" i="2" s="1"/>
  <c r="O23" i="2" s="1"/>
  <c r="G206" i="1"/>
  <c r="G9" i="2"/>
  <c r="M321" i="1"/>
  <c r="M386" i="1"/>
  <c r="M226" i="1"/>
  <c r="M219" i="1"/>
  <c r="M21" i="1"/>
  <c r="M67" i="1"/>
  <c r="I386" i="1"/>
  <c r="I282" i="1"/>
  <c r="I321" i="1"/>
  <c r="I234" i="1"/>
  <c r="I157" i="1"/>
  <c r="I108" i="1"/>
  <c r="I21" i="1"/>
  <c r="J21" i="1"/>
  <c r="N35" i="1"/>
  <c r="N6" i="2"/>
  <c r="L95" i="1"/>
  <c r="L7" i="2"/>
  <c r="J143" i="1"/>
  <c r="J10" i="2"/>
  <c r="Q144" i="1"/>
  <c r="Q10" i="2"/>
  <c r="U142" i="1"/>
  <c r="U10" i="2"/>
  <c r="D9" i="2"/>
  <c r="S9" i="2"/>
  <c r="R35" i="1"/>
  <c r="R6" i="2"/>
  <c r="U6" i="2"/>
  <c r="U411" i="1"/>
  <c r="N94" i="1"/>
  <c r="G94" i="1"/>
  <c r="G7" i="2"/>
  <c r="T7" i="2"/>
  <c r="T9" i="2"/>
  <c r="R206" i="1"/>
  <c r="R9" i="2"/>
  <c r="T17" i="1"/>
  <c r="T206" i="1" s="1"/>
  <c r="T13" i="1"/>
  <c r="T14" i="1"/>
  <c r="L35" i="1"/>
  <c r="L6" i="2"/>
  <c r="T6" i="2"/>
  <c r="H35" i="1"/>
  <c r="H6" i="2"/>
  <c r="S6" i="2"/>
  <c r="Q94" i="1"/>
  <c r="H95" i="1"/>
  <c r="H7" i="2"/>
  <c r="U143" i="1"/>
  <c r="T10" i="2"/>
  <c r="I206" i="1"/>
  <c r="F205" i="1"/>
  <c r="E9" i="2"/>
  <c r="L206" i="1"/>
  <c r="L9" i="2"/>
  <c r="M212" i="1"/>
  <c r="G219" i="1"/>
  <c r="G386" i="1"/>
  <c r="G241" i="1"/>
  <c r="G21" i="1"/>
  <c r="G67" i="1"/>
  <c r="O321" i="1"/>
  <c r="O386" i="1"/>
  <c r="O234" i="1"/>
  <c r="O219" i="1"/>
  <c r="O67" i="1"/>
  <c r="O21" i="1"/>
  <c r="I411" i="1"/>
  <c r="N206" i="1"/>
  <c r="H205" i="1"/>
  <c r="O205" i="1"/>
  <c r="G205" i="1"/>
  <c r="J205" i="1"/>
  <c r="I205" i="1"/>
  <c r="E206" i="1"/>
  <c r="S205" i="1"/>
  <c r="S204" i="1"/>
  <c r="E205" i="1"/>
  <c r="M205" i="1"/>
  <c r="L205" i="1"/>
  <c r="T205" i="1"/>
  <c r="U205" i="1"/>
  <c r="T204" i="1"/>
  <c r="U204" i="1"/>
  <c r="F204" i="1"/>
  <c r="P205" i="1"/>
  <c r="L204" i="1"/>
  <c r="N204" i="1"/>
  <c r="I204" i="1"/>
  <c r="H204" i="1"/>
  <c r="M204" i="1"/>
  <c r="G204" i="1"/>
  <c r="O204" i="1"/>
  <c r="E204" i="1"/>
  <c r="Q204" i="1"/>
  <c r="R204" i="1"/>
  <c r="P206" i="1"/>
  <c r="P204" i="1"/>
  <c r="J206" i="1"/>
  <c r="J204" i="1"/>
  <c r="K204" i="1"/>
  <c r="K205" i="1"/>
  <c r="O142" i="1"/>
  <c r="K142" i="1"/>
  <c r="E142" i="1"/>
  <c r="P143" i="1"/>
  <c r="I143" i="1"/>
  <c r="L142" i="1"/>
  <c r="Q411" i="1"/>
  <c r="Q413" i="1" s="1"/>
  <c r="R144" i="1"/>
  <c r="N143" i="1"/>
  <c r="H142" i="1"/>
  <c r="L143" i="1"/>
  <c r="R142" i="1"/>
  <c r="G143" i="1"/>
  <c r="K144" i="1"/>
  <c r="E143" i="1"/>
  <c r="O411" i="1"/>
  <c r="T143" i="1"/>
  <c r="F143" i="1"/>
  <c r="O143" i="1"/>
  <c r="S143" i="1"/>
  <c r="M143" i="1"/>
  <c r="O144" i="1"/>
  <c r="Q142" i="1"/>
  <c r="T142" i="1"/>
  <c r="J142" i="1"/>
  <c r="J144" i="1"/>
  <c r="P142" i="1"/>
  <c r="P144" i="1"/>
  <c r="F144" i="1"/>
  <c r="F142" i="1"/>
  <c r="N142" i="1"/>
  <c r="G144" i="1"/>
  <c r="G142" i="1"/>
  <c r="H143" i="1"/>
  <c r="S142" i="1"/>
  <c r="Q143" i="1"/>
  <c r="M144" i="1"/>
  <c r="M142" i="1"/>
  <c r="K143" i="1"/>
  <c r="I142" i="1"/>
  <c r="L93" i="1"/>
  <c r="M93" i="1"/>
  <c r="U93" i="1"/>
  <c r="R94" i="1"/>
  <c r="G93" i="1"/>
  <c r="F93" i="1"/>
  <c r="M94" i="1"/>
  <c r="F95" i="1"/>
  <c r="T93" i="1"/>
  <c r="I93" i="1"/>
  <c r="T94" i="1"/>
  <c r="M95" i="1"/>
  <c r="H93" i="1"/>
  <c r="E93" i="1"/>
  <c r="H94" i="1"/>
  <c r="G95" i="1"/>
  <c r="K93" i="1"/>
  <c r="P95" i="1"/>
  <c r="P94" i="1"/>
  <c r="P93" i="1"/>
  <c r="Q93" i="1"/>
  <c r="S93" i="1"/>
  <c r="R93" i="1"/>
  <c r="N93" i="1"/>
  <c r="J95" i="1"/>
  <c r="J94" i="1"/>
  <c r="J93" i="1"/>
  <c r="E94" i="1"/>
  <c r="I33" i="1"/>
  <c r="H34" i="1"/>
  <c r="S411" i="1"/>
  <c r="O35" i="1"/>
  <c r="M34" i="1"/>
  <c r="U33" i="1"/>
  <c r="U34" i="1"/>
  <c r="I35" i="1"/>
  <c r="H411" i="1"/>
  <c r="M35" i="1"/>
  <c r="I34" i="1"/>
  <c r="T411" i="1"/>
  <c r="T34" i="1"/>
  <c r="G411" i="1"/>
  <c r="O33" i="1"/>
  <c r="N34" i="1"/>
  <c r="G33" i="1"/>
  <c r="G35" i="1"/>
  <c r="F33" i="1"/>
  <c r="M33" i="1"/>
  <c r="G34" i="1"/>
  <c r="N33" i="1"/>
  <c r="O34" i="1"/>
  <c r="S33" i="1"/>
  <c r="F35" i="1"/>
  <c r="R33" i="1"/>
  <c r="T33" i="1"/>
  <c r="J35" i="1"/>
  <c r="J34" i="1"/>
  <c r="J33" i="1"/>
  <c r="J411" i="1"/>
  <c r="J413" i="1" s="1"/>
  <c r="R34" i="1"/>
  <c r="R411" i="1"/>
  <c r="L34" i="1"/>
  <c r="Q35" i="1"/>
  <c r="Q34" i="1"/>
  <c r="Q33" i="1"/>
  <c r="P35" i="1"/>
  <c r="P33" i="1"/>
  <c r="P34" i="1"/>
  <c r="P411" i="1"/>
  <c r="P413" i="1" s="1"/>
  <c r="L33" i="1"/>
  <c r="F34" i="1"/>
  <c r="S34" i="1"/>
  <c r="K35" i="1"/>
  <c r="K33" i="1"/>
  <c r="K34" i="1"/>
  <c r="D411" i="1"/>
  <c r="H33" i="1"/>
  <c r="E34" i="1"/>
  <c r="E35" i="1"/>
  <c r="E33" i="1"/>
  <c r="E411" i="1"/>
  <c r="E413" i="1" s="1"/>
  <c r="F412" i="1"/>
  <c r="M411" i="1"/>
  <c r="L412" i="1"/>
  <c r="M412" i="1"/>
  <c r="N411" i="1"/>
  <c r="R412" i="1"/>
  <c r="L411" i="1"/>
  <c r="G412" i="1"/>
  <c r="K411" i="1"/>
  <c r="K413" i="1" s="1"/>
  <c r="F411" i="1"/>
  <c r="D226" i="1" l="1"/>
  <c r="W20" i="1"/>
  <c r="D412" i="1"/>
  <c r="D413" i="1" s="1"/>
  <c r="D157" i="1"/>
  <c r="N413" i="1"/>
  <c r="O20" i="1"/>
  <c r="G20" i="1"/>
  <c r="P20" i="1"/>
  <c r="V20" i="1"/>
  <c r="H20" i="1"/>
  <c r="I413" i="1"/>
  <c r="D241" i="1"/>
  <c r="D150" i="1"/>
  <c r="D212" i="1"/>
  <c r="O413" i="1"/>
  <c r="N20" i="1"/>
  <c r="R20" i="1"/>
  <c r="J20" i="1"/>
  <c r="D108" i="1"/>
  <c r="K20" i="1"/>
  <c r="D41" i="1"/>
  <c r="Q20" i="1"/>
  <c r="D219" i="1"/>
  <c r="D56" i="1"/>
  <c r="D342" i="1"/>
  <c r="D386" i="1"/>
  <c r="D35" i="1"/>
  <c r="D206" i="1"/>
  <c r="D74" i="1"/>
  <c r="E21" i="1"/>
  <c r="D321" i="1"/>
  <c r="D95" i="1"/>
  <c r="D144" i="1"/>
  <c r="D234" i="1"/>
  <c r="D81" i="1"/>
  <c r="D171" i="1"/>
  <c r="D299" i="1"/>
  <c r="I20" i="1"/>
  <c r="M20" i="1"/>
  <c r="F20" i="1"/>
  <c r="L20" i="1"/>
  <c r="E20" i="1"/>
  <c r="D67" i="1"/>
  <c r="D164" i="1"/>
  <c r="D49" i="1"/>
  <c r="D282" i="1"/>
  <c r="Q13" i="2"/>
  <c r="Q14" i="2" s="1"/>
  <c r="I19" i="2"/>
  <c r="M22" i="2"/>
  <c r="M19" i="2"/>
  <c r="M21" i="2"/>
  <c r="I20" i="2"/>
  <c r="M23" i="2"/>
  <c r="M25" i="2"/>
  <c r="I25" i="2"/>
  <c r="N13" i="2"/>
  <c r="N24" i="2" s="1"/>
  <c r="I21" i="2"/>
  <c r="M24" i="2"/>
  <c r="T35" i="1"/>
  <c r="U144" i="1"/>
  <c r="V21" i="1"/>
  <c r="H413" i="1"/>
  <c r="U35" i="1"/>
  <c r="U206" i="1"/>
  <c r="I24" i="2"/>
  <c r="I23" i="2"/>
  <c r="I22" i="2"/>
  <c r="S95" i="1"/>
  <c r="T144" i="1"/>
  <c r="J13" i="2"/>
  <c r="J24" i="2" s="1"/>
  <c r="S206" i="1"/>
  <c r="S412" i="1"/>
  <c r="S413" i="1" s="1"/>
  <c r="S144" i="1"/>
  <c r="M20" i="2"/>
  <c r="P14" i="2"/>
  <c r="P24" i="2"/>
  <c r="P25" i="2"/>
  <c r="P21" i="2"/>
  <c r="F14" i="2"/>
  <c r="F21" i="2"/>
  <c r="F24" i="2"/>
  <c r="F25" i="2"/>
  <c r="O19" i="2"/>
  <c r="F22" i="2"/>
  <c r="R13" i="2"/>
  <c r="R19" i="2" s="1"/>
  <c r="P23" i="2"/>
  <c r="O24" i="2"/>
  <c r="S13" i="2"/>
  <c r="S19" i="2" s="1"/>
  <c r="P20" i="2"/>
  <c r="F23" i="2"/>
  <c r="T13" i="2"/>
  <c r="U13" i="2"/>
  <c r="U412" i="1"/>
  <c r="U413" i="1" s="1"/>
  <c r="U321" i="1"/>
  <c r="U386" i="1"/>
  <c r="U241" i="1"/>
  <c r="U342" i="1"/>
  <c r="U282" i="1"/>
  <c r="U234" i="1"/>
  <c r="U219" i="1"/>
  <c r="U157" i="1"/>
  <c r="U81" i="1"/>
  <c r="U74" i="1"/>
  <c r="U21" i="1"/>
  <c r="U67" i="1"/>
  <c r="U20" i="1"/>
  <c r="U41" i="1"/>
  <c r="U226" i="1"/>
  <c r="U299" i="1"/>
  <c r="U108" i="1"/>
  <c r="U49" i="1"/>
  <c r="U212" i="1"/>
  <c r="U150" i="1"/>
  <c r="U95" i="1"/>
  <c r="U56" i="1"/>
  <c r="U171" i="1"/>
  <c r="U164" i="1"/>
  <c r="H13" i="2"/>
  <c r="H22" i="2" s="1"/>
  <c r="L13" i="2"/>
  <c r="L19" i="2" s="1"/>
  <c r="T386" i="1"/>
  <c r="T282" i="1"/>
  <c r="T21" i="1"/>
  <c r="T150" i="1"/>
  <c r="T67" i="1"/>
  <c r="T20" i="1"/>
  <c r="T219" i="1"/>
  <c r="T321" i="1"/>
  <c r="T157" i="1"/>
  <c r="T41" i="1"/>
  <c r="T412" i="1"/>
  <c r="T413" i="1" s="1"/>
  <c r="T342" i="1"/>
  <c r="T299" i="1"/>
  <c r="T226" i="1"/>
  <c r="T56" i="1"/>
  <c r="T212" i="1"/>
  <c r="T171" i="1"/>
  <c r="T81" i="1"/>
  <c r="T234" i="1"/>
  <c r="T164" i="1"/>
  <c r="T241" i="1"/>
  <c r="T74" i="1"/>
  <c r="T49" i="1"/>
  <c r="T108" i="1"/>
  <c r="T95" i="1"/>
  <c r="D13" i="2"/>
  <c r="D20" i="2" s="1"/>
  <c r="O22" i="2"/>
  <c r="P22" i="2"/>
  <c r="O14" i="2"/>
  <c r="O25" i="2"/>
  <c r="O21" i="2"/>
  <c r="O20" i="2"/>
  <c r="G13" i="2"/>
  <c r="G22" i="2" s="1"/>
  <c r="S386" i="1"/>
  <c r="S219" i="1"/>
  <c r="S241" i="1"/>
  <c r="S21" i="1"/>
  <c r="S20" i="1"/>
  <c r="S226" i="1"/>
  <c r="S108" i="1"/>
  <c r="S171" i="1"/>
  <c r="S81" i="1"/>
  <c r="S41" i="1"/>
  <c r="S56" i="1"/>
  <c r="S234" i="1"/>
  <c r="S150" i="1"/>
  <c r="S299" i="1"/>
  <c r="S164" i="1"/>
  <c r="S157" i="1"/>
  <c r="S212" i="1"/>
  <c r="S321" i="1"/>
  <c r="S342" i="1"/>
  <c r="S67" i="1"/>
  <c r="S74" i="1"/>
  <c r="S282" i="1"/>
  <c r="S49" i="1"/>
  <c r="E13" i="2"/>
  <c r="E23" i="2" s="1"/>
  <c r="K13" i="2"/>
  <c r="F20" i="2"/>
  <c r="P19" i="2"/>
  <c r="G413" i="1"/>
  <c r="R413" i="1"/>
  <c r="F413" i="1"/>
  <c r="L413" i="1"/>
  <c r="M413" i="1"/>
  <c r="H49" i="2" l="1"/>
  <c r="H46" i="2"/>
  <c r="H48" i="2"/>
  <c r="H47" i="2"/>
  <c r="H50" i="2"/>
  <c r="T20" i="2"/>
  <c r="D51" i="2"/>
  <c r="H51" i="2" s="1"/>
  <c r="E51" i="2"/>
  <c r="I51" i="2" s="1"/>
  <c r="Q21" i="2"/>
  <c r="Q22" i="2"/>
  <c r="Q20" i="2"/>
  <c r="Q19" i="2"/>
  <c r="Q24" i="2"/>
  <c r="Q25" i="2"/>
  <c r="Q23" i="2"/>
  <c r="J20" i="2"/>
  <c r="N20" i="2"/>
  <c r="H19" i="2"/>
  <c r="J14" i="2"/>
  <c r="N21" i="2"/>
  <c r="N23" i="2"/>
  <c r="N25" i="2"/>
  <c r="N19" i="2"/>
  <c r="N14" i="2"/>
  <c r="N22" i="2"/>
  <c r="J23" i="2"/>
  <c r="J21" i="2"/>
  <c r="J22" i="2"/>
  <c r="J25" i="2"/>
  <c r="T22" i="2"/>
  <c r="J19" i="2"/>
  <c r="R22" i="2"/>
  <c r="L23" i="2"/>
  <c r="R23" i="2"/>
  <c r="S20" i="2"/>
  <c r="S22" i="2"/>
  <c r="U14" i="2"/>
  <c r="U21" i="2"/>
  <c r="U25" i="2"/>
  <c r="U24" i="2"/>
  <c r="U20" i="2"/>
  <c r="U22" i="2"/>
  <c r="K14" i="2"/>
  <c r="K21" i="2"/>
  <c r="K20" i="2"/>
  <c r="K25" i="2"/>
  <c r="K24" i="2"/>
  <c r="K23" i="2"/>
  <c r="K19" i="2"/>
  <c r="G14" i="2"/>
  <c r="G21" i="2"/>
  <c r="G24" i="2"/>
  <c r="G25" i="2"/>
  <c r="G23" i="2"/>
  <c r="G19" i="2"/>
  <c r="L14" i="2"/>
  <c r="L25" i="2"/>
  <c r="L24" i="2"/>
  <c r="L21" i="2"/>
  <c r="T14" i="2"/>
  <c r="T25" i="2"/>
  <c r="T21" i="2"/>
  <c r="T24" i="2"/>
  <c r="T19" i="2"/>
  <c r="G20" i="2"/>
  <c r="D14" i="2"/>
  <c r="D25" i="2"/>
  <c r="D24" i="2"/>
  <c r="D21" i="2"/>
  <c r="D23" i="2"/>
  <c r="D19" i="2"/>
  <c r="S25" i="2"/>
  <c r="S14" i="2"/>
  <c r="S24" i="2"/>
  <c r="S21" i="2"/>
  <c r="S23" i="2"/>
  <c r="R24" i="2"/>
  <c r="R14" i="2"/>
  <c r="R21" i="2"/>
  <c r="R25" i="2"/>
  <c r="H23" i="2"/>
  <c r="H14" i="2"/>
  <c r="H24" i="2"/>
  <c r="H21" i="2"/>
  <c r="H25" i="2"/>
  <c r="R20" i="2"/>
  <c r="L22" i="2"/>
  <c r="T23" i="2"/>
  <c r="L20" i="2"/>
  <c r="E14" i="2"/>
  <c r="E25" i="2"/>
  <c r="E21" i="2"/>
  <c r="E24" i="2"/>
  <c r="E20" i="2"/>
  <c r="E19" i="2"/>
  <c r="D22" i="2"/>
  <c r="E22" i="2"/>
  <c r="U19" i="2"/>
  <c r="H20" i="2"/>
  <c r="K22" i="2"/>
  <c r="U23" i="2"/>
</calcChain>
</file>

<file path=xl/sharedStrings.xml><?xml version="1.0" encoding="utf-8"?>
<sst xmlns="http://schemas.openxmlformats.org/spreadsheetml/2006/main" count="3096" uniqueCount="428">
  <si>
    <t>Azoto oksidų išmetimai į aplinkos orą Lietuvos ūkyje, 1000 t</t>
  </si>
  <si>
    <t>Teršalas:</t>
  </si>
  <si>
    <t>-šiose ūkio srityse teršalas išmetamas</t>
  </si>
  <si>
    <t>-šiose ūkio srityse teršalas neišmetamas (neapskaitomas)</t>
  </si>
  <si>
    <t>Metai:</t>
  </si>
  <si>
    <t>Visas nacionalinis kiekis:</t>
  </si>
  <si>
    <t>Pokytis palyginus su 2005 m.:</t>
  </si>
  <si>
    <t>Pokytis palyginus su praėjusiais metais:</t>
  </si>
  <si>
    <t>Kiekis žemės ūkio sektoriuose:</t>
  </si>
  <si>
    <t>Nacionalinis kiekis, be žemės ūkio veiklų:</t>
  </si>
  <si>
    <t>(Šiam kiekiui galioja Direktyvos reikalavimai)</t>
  </si>
  <si>
    <t>Nacionalinių teršalų limitų Direktyvos (EUROPOS PARLAMENTO IR TARYBOS DIREKTYVA (ES) 2016/2284) įpareigojimas Lietuvai sumažinti išmetimus į aplinkos orą, palyginus su 2005 m.:</t>
  </si>
  <si>
    <t>-48%</t>
  </si>
  <si>
    <t>-51%</t>
  </si>
  <si>
    <t>ENERGIJOS GAMYBA</t>
  </si>
  <si>
    <t>Šis sektorius apima stacionarų kuro deginimą žemiau išvardintose srityse:</t>
  </si>
  <si>
    <t>---Viešoji elektros ir šilumos gamyba</t>
  </si>
  <si>
    <t>---Naftos perdirbimas</t>
  </si>
  <si>
    <t>---Pramonė, statyba</t>
  </si>
  <si>
    <t>---Namų ūkiai</t>
  </si>
  <si>
    <t>---Paslaugų sektorius</t>
  </si>
  <si>
    <t>---Žemės ūkis</t>
  </si>
  <si>
    <t>Kiekis:</t>
  </si>
  <si>
    <t>Dalis nacionaliniame kiekyje, kuriam galioja Direktyvos reikalavimai:</t>
  </si>
  <si>
    <t>Viešoji elektros ir šilumos gamyba</t>
  </si>
  <si>
    <t>1A1a</t>
  </si>
  <si>
    <t>Public electricity and heat production</t>
  </si>
  <si>
    <t>1A1c</t>
  </si>
  <si>
    <t>Manufacture of solid fuels and other energy industries</t>
  </si>
  <si>
    <t>Kuro deginimas naftos perdirbime</t>
  </si>
  <si>
    <t>1A1b</t>
  </si>
  <si>
    <t>Petroleum refining</t>
  </si>
  <si>
    <t>Stacionarus kuro deginimas pramonėje, statyboje</t>
  </si>
  <si>
    <t>1A2c</t>
  </si>
  <si>
    <t>Stationary combustion in manufacturing industries and construction: Chemicals</t>
  </si>
  <si>
    <t>1A2d</t>
  </si>
  <si>
    <t>Stationary combustion in manufacturing industries and construction: Pulp, Paper and Print</t>
  </si>
  <si>
    <t>1A2e</t>
  </si>
  <si>
    <t>Stationary combustion in manufacturing industries and construction: Food processing, beverages and tobacco</t>
  </si>
  <si>
    <t>1A2f</t>
  </si>
  <si>
    <t>Stationary combustion in manufacturing industries and construction: Non-metallic minerals</t>
  </si>
  <si>
    <t>1A2gviii</t>
  </si>
  <si>
    <t>Stationary combustion in manufacturing industries and construction: Other (please specify in the IIR)</t>
  </si>
  <si>
    <t>Stacionarus kuro deginimas namų ūkiuose:</t>
  </si>
  <si>
    <t>1A4bi</t>
  </si>
  <si>
    <t>Residential: Stationary</t>
  </si>
  <si>
    <t>Stacionarus kuro deginimas paslaugų sektoriuje</t>
  </si>
  <si>
    <t>1A4ai</t>
  </si>
  <si>
    <t>Commercial/Institutional: Stationary</t>
  </si>
  <si>
    <t>Stacionarus kuro deginimas žemės ūkyje</t>
  </si>
  <si>
    <t>1A4ci</t>
  </si>
  <si>
    <t>Agriculture/Forestry/Fishing: Stationary</t>
  </si>
  <si>
    <t>DEGALŲ / KURO GAMYBA IR PASKIRSTYMAS</t>
  </si>
  <si>
    <t>Šis sektorius apima žemiau išvardintus procesus:</t>
  </si>
  <si>
    <t>---Naftos gavyba</t>
  </si>
  <si>
    <t>---Naftos produktų gamyba ir sandėliavimas</t>
  </si>
  <si>
    <t>---Naftos produktų paskirstymas</t>
  </si>
  <si>
    <t>---Gamtinių dujų paskirstymas</t>
  </si>
  <si>
    <t>---Akmens anglies sandėliavimas</t>
  </si>
  <si>
    <t>Naftos gavyba</t>
  </si>
  <si>
    <t>Teršalas neišsiskiria</t>
  </si>
  <si>
    <t>1B2ai</t>
  </si>
  <si>
    <t>Fugitive emissions oil: Exploration, production, transport</t>
  </si>
  <si>
    <t>Naftos produktų gamyba ir sandėliavimas</t>
  </si>
  <si>
    <t>1B2aiv</t>
  </si>
  <si>
    <t>Fugitive emissions oil: Refining and storage</t>
  </si>
  <si>
    <t>Naftos produktų paskirstymas</t>
  </si>
  <si>
    <t>1B2av</t>
  </si>
  <si>
    <t>Distribution of oil products</t>
  </si>
  <si>
    <t>Gamtinių dujų paskirstymas</t>
  </si>
  <si>
    <t>1B2b</t>
  </si>
  <si>
    <t>Fugitive emissions from natural gas (exploration, production, processing, transmission, storage, distribution and other)</t>
  </si>
  <si>
    <t>Akmens anglies sandėliavimas</t>
  </si>
  <si>
    <t>1B1a</t>
  </si>
  <si>
    <t>Fugitive emission from solid fuels: Coal mining and handling</t>
  </si>
  <si>
    <t>KELIŲ TRANSPORTAS</t>
  </si>
  <si>
    <t>---Degalų deginimas lengvųjų automobilių transporte</t>
  </si>
  <si>
    <t>---Degalų deginimas lengvųjų krovininių automobilių transporte</t>
  </si>
  <si>
    <t>---Degalų deginimas sunkvežiimių ir autobusų transporte</t>
  </si>
  <si>
    <t>---Degalų deginimas mopedų ir motociklų transporte</t>
  </si>
  <si>
    <t>---Benzino garavimas iš kelių transporto priemonių</t>
  </si>
  <si>
    <t>---Automobilių stabdžių ir padangų dėvėjimasis</t>
  </si>
  <si>
    <t>---Automobilių kelių dangos dėvėjimasis</t>
  </si>
  <si>
    <t>Lengvųjų automobilių transportas</t>
  </si>
  <si>
    <t>1A3bi</t>
  </si>
  <si>
    <t>Road transport: Passenger cars</t>
  </si>
  <si>
    <t>Sunkvežimių ir autobusų transportas</t>
  </si>
  <si>
    <t>1A3biii</t>
  </si>
  <si>
    <t>Road transport: Heavy duty vehicles and buses</t>
  </si>
  <si>
    <t>Lengvasis krovininis transportas</t>
  </si>
  <si>
    <t>1A3bii</t>
  </si>
  <si>
    <t>Road transport: Light duty vehicles</t>
  </si>
  <si>
    <t>Mopedų ir motociklų transportas</t>
  </si>
  <si>
    <t>1A3biv</t>
  </si>
  <si>
    <t>Road transport: Mopeds &amp; motorcycles</t>
  </si>
  <si>
    <t>Benzino garavimas iš kelių transporto priemonių</t>
  </si>
  <si>
    <t>1A3bv</t>
  </si>
  <si>
    <t>Road transport: Gasoline evaporation</t>
  </si>
  <si>
    <t>Automobilių stabdžių ir padangų dėvėjimasis</t>
  </si>
  <si>
    <t>1A3bvi</t>
  </si>
  <si>
    <t>Road transport: Automobile tyre and brake wear</t>
  </si>
  <si>
    <t>Automobilių kelių dangos dėvėjimasis</t>
  </si>
  <si>
    <t>1A3bvii</t>
  </si>
  <si>
    <t>Road transport: Automobile road abrasion</t>
  </si>
  <si>
    <t>NE KELIŲ TRANSPORTAS IR MECHANIZMAI</t>
  </si>
  <si>
    <t>---Degalų deginimas geležinkelių transporte</t>
  </si>
  <si>
    <t>---Degalų deginimas aviacijoje</t>
  </si>
  <si>
    <t>---Degalų deginimas vidaus vandenų laivyboje</t>
  </si>
  <si>
    <t>---Kuro deginimas dujotiekių kompresorių stotyse</t>
  </si>
  <si>
    <t>---Degalų deginimas mobiliuose ne kelių mechanizmuose</t>
  </si>
  <si>
    <t xml:space="preserve"> (vidaus vandenų žvejyba, žemės ūkio mechanizmai, keltuvai, krautuvai...)</t>
  </si>
  <si>
    <t>Geležinkelių transportas</t>
  </si>
  <si>
    <t>1A3c</t>
  </si>
  <si>
    <t>Railways</t>
  </si>
  <si>
    <t>Vidaus vandenų laivyba</t>
  </si>
  <si>
    <t>1A3dii</t>
  </si>
  <si>
    <t>National navigation (shipping)</t>
  </si>
  <si>
    <t>Aviacija</t>
  </si>
  <si>
    <t>1A3ai(i)</t>
  </si>
  <si>
    <t>International aviation LTO (civil)</t>
  </si>
  <si>
    <t>1A3aii(i)</t>
  </si>
  <si>
    <t>Domestic aviation LTO (civil)</t>
  </si>
  <si>
    <t>Dujotiekiai</t>
  </si>
  <si>
    <t>1A3ei</t>
  </si>
  <si>
    <t>Pipeline transport</t>
  </si>
  <si>
    <t>Ne kelių mechanizmai</t>
  </si>
  <si>
    <t>1A2gvii</t>
  </si>
  <si>
    <t>Mobile combustion in manufacturing industries and construction (please specify in the IIR)</t>
  </si>
  <si>
    <t>1A4aii</t>
  </si>
  <si>
    <t>Commercial/Institutional: Mobile</t>
  </si>
  <si>
    <t>1A4bii</t>
  </si>
  <si>
    <t>Residential: Household and gardening (mobile)</t>
  </si>
  <si>
    <t>1A4cii</t>
  </si>
  <si>
    <t>Agriculture/Forestry/Fishing: Off-road vehicles and other machinery</t>
  </si>
  <si>
    <t>1A4ciii</t>
  </si>
  <si>
    <t>Agriculture/Forestry/Fishing: National fishing</t>
  </si>
  <si>
    <t>1A5b</t>
  </si>
  <si>
    <t>Other, Mobile (including military, land based and recreational boats)</t>
  </si>
  <si>
    <t>PROCESAI MINERALŲ PRAMONĖJE</t>
  </si>
  <si>
    <t>---Cemento gamyba</t>
  </si>
  <si>
    <t>---Kalkių gamyba</t>
  </si>
  <si>
    <t>---Stiklo gamyba</t>
  </si>
  <si>
    <t>2A1</t>
  </si>
  <si>
    <t>Cement production</t>
  </si>
  <si>
    <t>NA</t>
  </si>
  <si>
    <t>2A2</t>
  </si>
  <si>
    <t>Lime production</t>
  </si>
  <si>
    <t>2A3</t>
  </si>
  <si>
    <t>Glass production</t>
  </si>
  <si>
    <t>2A5a</t>
  </si>
  <si>
    <t>Quarrying and mining of minerals other than coal</t>
  </si>
  <si>
    <t>2A5c</t>
  </si>
  <si>
    <t>Storage, handling and transport of mineral products</t>
  </si>
  <si>
    <t>PROCESAI STATYBOJE, KELIŲ, GATVIŲ TIESIME</t>
  </si>
  <si>
    <t>---Pastatų statyba, gatvių, kelių tiesimas</t>
  </si>
  <si>
    <t>PROCESAI CHEMIJOS PRAMONĖJE</t>
  </si>
  <si>
    <t>---Amoniako gamyba</t>
  </si>
  <si>
    <t>---Azoto rūgšties gamyba</t>
  </si>
  <si>
    <t>---Kitų chemikalų gamyba</t>
  </si>
  <si>
    <t>2B1</t>
  </si>
  <si>
    <t>Ammonia production</t>
  </si>
  <si>
    <t>2B2</t>
  </si>
  <si>
    <t>Nitric acid production</t>
  </si>
  <si>
    <t>2B10a</t>
  </si>
  <si>
    <t>Chemical industry: Other (please specify in the IIR)</t>
  </si>
  <si>
    <t>PROCESAI METALURGIJOS PRAMONĖJE</t>
  </si>
  <si>
    <t>---Aliuminio gamyba</t>
  </si>
  <si>
    <t>---Geležies ir plieno gamyba</t>
  </si>
  <si>
    <t>Dalis visame nacionaliniame kiekyje:</t>
  </si>
  <si>
    <t>2C3</t>
  </si>
  <si>
    <t>Aluminium production</t>
  </si>
  <si>
    <t>PROCESAI  ASFALTO(BITUMO) NAUDOJIME</t>
  </si>
  <si>
    <t>---Kelių asfaltavimas</t>
  </si>
  <si>
    <t>---Stogų dengimas bitumu</t>
  </si>
  <si>
    <t>TIRPIKLIŲ VARTOJIMAS PRAMONĖJE IR NAMŲ ŪKIUOSE</t>
  </si>
  <si>
    <t>---Tirpiklių vartojimas namų ūkiuose</t>
  </si>
  <si>
    <t>---Dažymas</t>
  </si>
  <si>
    <t>---Nuriebalinimas</t>
  </si>
  <si>
    <t>---Sausas tekstilės valymas</t>
  </si>
  <si>
    <t>---Chemijos produktų vartojimas</t>
  </si>
  <si>
    <t>---Poligrafija</t>
  </si>
  <si>
    <t>---Kitas tirpiklių vartojimas</t>
  </si>
  <si>
    <t>2D3a</t>
  </si>
  <si>
    <t>Domestic solvent use including fungicides</t>
  </si>
  <si>
    <t>2D3d</t>
  </si>
  <si>
    <t>Coating applications</t>
  </si>
  <si>
    <t>2D3e</t>
  </si>
  <si>
    <t>Degreasing</t>
  </si>
  <si>
    <t>2D3f</t>
  </si>
  <si>
    <t>Dry cleaning</t>
  </si>
  <si>
    <t>2D3g</t>
  </si>
  <si>
    <t>Chemical products</t>
  </si>
  <si>
    <t>2D3h</t>
  </si>
  <si>
    <t>Printing</t>
  </si>
  <si>
    <t>2D3i</t>
  </si>
  <si>
    <t>Other solvent use (please specify in the IIR)</t>
  </si>
  <si>
    <t>KITI PRAMONĖS PROCESAI</t>
  </si>
  <si>
    <t>---Maisto ir gėrimų pramonė</t>
  </si>
  <si>
    <t>---Medžio gaminių gamyba</t>
  </si>
  <si>
    <t>---POT (patvarieji organiniai teršalai) elektros įrangoje</t>
  </si>
  <si>
    <t>---Produktų (fejerverkai, tabakas) vartojimas</t>
  </si>
  <si>
    <t>---Kiti pramonės procesai</t>
  </si>
  <si>
    <t>2H3</t>
  </si>
  <si>
    <t>Other industrial processes (please specify in the IIR)</t>
  </si>
  <si>
    <t>2G</t>
  </si>
  <si>
    <t>Other product use (please specify in the IIR)</t>
  </si>
  <si>
    <t xml:space="preserve">ŽEMĖS ŪKIO VEIKLOS </t>
  </si>
  <si>
    <t>---Mėšlo tvarkymas</t>
  </si>
  <si>
    <t>---Pašarų skirstymas</t>
  </si>
  <si>
    <t>---Dirvų tręšimas</t>
  </si>
  <si>
    <t>---Dirvų kultivavimas</t>
  </si>
  <si>
    <t>---Kultūrinių augalų auginimas</t>
  </si>
  <si>
    <t>---Pesticidų naudojimas</t>
  </si>
  <si>
    <t>Direktyva žemės ūkio veikloms netaikoma</t>
  </si>
  <si>
    <t>3B1a</t>
  </si>
  <si>
    <t>Manure management - Dairy cattle</t>
  </si>
  <si>
    <t>3B1b</t>
  </si>
  <si>
    <t>Manure management - Non-dairy cattle</t>
  </si>
  <si>
    <t>3B2</t>
  </si>
  <si>
    <t>Manure management - Sheep</t>
  </si>
  <si>
    <t>3B3</t>
  </si>
  <si>
    <t>Manure management - Swine</t>
  </si>
  <si>
    <t>3B4d</t>
  </si>
  <si>
    <t>Manure management - Goats</t>
  </si>
  <si>
    <t>3B4e</t>
  </si>
  <si>
    <t>Manure management - Horses</t>
  </si>
  <si>
    <t>3B4gi</t>
  </si>
  <si>
    <t>Manure management - Laying hens</t>
  </si>
  <si>
    <t>3B4gii</t>
  </si>
  <si>
    <t>Manure management - Broilers</t>
  </si>
  <si>
    <t>3B4giii</t>
  </si>
  <si>
    <t>Manure management - Turkeys</t>
  </si>
  <si>
    <t>3B4giv</t>
  </si>
  <si>
    <t>Manure management - Other poultry</t>
  </si>
  <si>
    <t>3B4h</t>
  </si>
  <si>
    <t>Manure management - Other animals (please specify in the IIR)</t>
  </si>
  <si>
    <t>3Da1</t>
  </si>
  <si>
    <t>Inorganic N-fertilizers (includes also urea application)</t>
  </si>
  <si>
    <t>3Da2a</t>
  </si>
  <si>
    <t>Animal manure applied to soils</t>
  </si>
  <si>
    <t>3Da2b</t>
  </si>
  <si>
    <t>Sewage sludge applied to soils</t>
  </si>
  <si>
    <t>3Da2c</t>
  </si>
  <si>
    <t>Other organic fertilisers applied to soils 
(including compost)</t>
  </si>
  <si>
    <t>3Da3</t>
  </si>
  <si>
    <t>Urine and dung deposited by grazing animals</t>
  </si>
  <si>
    <t>ATLIEKŲ TVARKYMAS</t>
  </si>
  <si>
    <t>---Atliekų deginimas, kremavimas</t>
  </si>
  <si>
    <t>---Biologinis atliekų tvarkymas</t>
  </si>
  <si>
    <t>---Nuotekų tvarkymas</t>
  </si>
  <si>
    <t>5C1a</t>
  </si>
  <si>
    <t>Municipal waste incineration</t>
  </si>
  <si>
    <t>5C1bi</t>
  </si>
  <si>
    <t>Industrial waste incineration</t>
  </si>
  <si>
    <t>5C1bii</t>
  </si>
  <si>
    <t>Hazardous waste incineration</t>
  </si>
  <si>
    <t>5C1biii</t>
  </si>
  <si>
    <t>Clinical waste incineration</t>
  </si>
  <si>
    <t>5C1biv</t>
  </si>
  <si>
    <t>Sewage sludge incineration</t>
  </si>
  <si>
    <t>5C1bv</t>
  </si>
  <si>
    <t>Cremation</t>
  </si>
  <si>
    <t>5C1bvi</t>
  </si>
  <si>
    <t>Other waste incineration (please specify in the IIR)</t>
  </si>
  <si>
    <t>5C2</t>
  </si>
  <si>
    <t>Open burning of waste</t>
  </si>
  <si>
    <t>GAISRAI</t>
  </si>
  <si>
    <t>---Gaisrai</t>
  </si>
  <si>
    <t>TIKRINIMAS</t>
  </si>
  <si>
    <t>visi procesai</t>
  </si>
  <si>
    <t>tikrinu</t>
  </si>
  <si>
    <t>viso</t>
  </si>
  <si>
    <t>tikr</t>
  </si>
  <si>
    <t>1000 t</t>
  </si>
  <si>
    <t>%</t>
  </si>
  <si>
    <t>kiti</t>
  </si>
  <si>
    <t>Stacionarus kuro deginimas namų ūkiuose</t>
  </si>
  <si>
    <t>NMLOJ</t>
  </si>
  <si>
    <t>Nacionalinių teršalų limitų direktyvos (EUROPOS PARLAMENTO IR TARYBOS DIREKTYVA (ES) 2016/2284) įpareigojimas Lietuvai sumažinti išmetimus į aplinkos orą, palyginus su 2005 m.:</t>
  </si>
  <si>
    <t>-32%</t>
  </si>
  <si>
    <t>-47%</t>
  </si>
  <si>
    <t>2C1</t>
  </si>
  <si>
    <t>Iron and steel production</t>
  </si>
  <si>
    <t>2D3b</t>
  </si>
  <si>
    <t>Road paving with asphalt</t>
  </si>
  <si>
    <t>2D3c</t>
  </si>
  <si>
    <t>Asphalt roofing</t>
  </si>
  <si>
    <t>2H2</t>
  </si>
  <si>
    <t>Food and beverages industry</t>
  </si>
  <si>
    <t>3De</t>
  </si>
  <si>
    <t>Cultivated crops</t>
  </si>
  <si>
    <t>5A</t>
  </si>
  <si>
    <t>Biological treatment of waste - Solid waste disposal on land</t>
  </si>
  <si>
    <t>5D1</t>
  </si>
  <si>
    <t>Domestic wastewater handling</t>
  </si>
  <si>
    <t>IE</t>
  </si>
  <si>
    <t xml:space="preserve"> NMLOJ</t>
  </si>
  <si>
    <t xml:space="preserve">TIRPIKLIŲ VARTOJIMAS </t>
  </si>
  <si>
    <t>PROCESAI MAISTO PRAMONĖJE</t>
  </si>
  <si>
    <t>Dažų vartojimas</t>
  </si>
  <si>
    <t>Tirpiklių vartojimas namų ūkiuose</t>
  </si>
  <si>
    <t>Sieros oksidų išmetimai į aplinkos orą Lietuvos ūkyje, 1000 t</t>
  </si>
  <si>
    <t>-55%</t>
  </si>
  <si>
    <t>-60%</t>
  </si>
  <si>
    <t>---Kitų chemikalų gamyba (sieros rūgšties,...)</t>
  </si>
  <si>
    <r>
      <t>SO</t>
    </r>
    <r>
      <rPr>
        <b/>
        <vertAlign val="subscript"/>
        <sz val="14"/>
        <color rgb="FF000000"/>
        <rFont val="Arial Narrow"/>
        <family val="2"/>
        <charset val="186"/>
      </rPr>
      <t>2</t>
    </r>
  </si>
  <si>
    <r>
      <t>NO</t>
    </r>
    <r>
      <rPr>
        <b/>
        <vertAlign val="subscript"/>
        <sz val="14"/>
        <color rgb="FF000000"/>
        <rFont val="Arial Narrow"/>
        <family val="2"/>
        <charset val="186"/>
      </rPr>
      <t>x</t>
    </r>
  </si>
  <si>
    <r>
      <t xml:space="preserve"> NO</t>
    </r>
    <r>
      <rPr>
        <b/>
        <vertAlign val="subscript"/>
        <sz val="14"/>
        <color rgb="FF000000"/>
        <rFont val="Arial Narrow"/>
        <family val="2"/>
        <charset val="186"/>
      </rPr>
      <t>x</t>
    </r>
  </si>
  <si>
    <r>
      <t>Azoto oksidų (NO</t>
    </r>
    <r>
      <rPr>
        <b/>
        <vertAlign val="subscript"/>
        <sz val="16"/>
        <color rgb="FF000000"/>
        <rFont val="Arial Narrow"/>
        <family val="2"/>
        <charset val="186"/>
      </rPr>
      <t>x</t>
    </r>
    <r>
      <rPr>
        <b/>
        <sz val="16"/>
        <color indexed="8"/>
        <rFont val="Arial Narrow"/>
        <family val="2"/>
      </rPr>
      <t>) išmetimai į aplinkos orą Lietuvos ūkyje pagal ūkio sektorius, 1000 t</t>
    </r>
  </si>
  <si>
    <r>
      <t>Azoto oksidų (NO</t>
    </r>
    <r>
      <rPr>
        <b/>
        <vertAlign val="subscript"/>
        <sz val="16"/>
        <color rgb="FF000000"/>
        <rFont val="Arial Narrow"/>
        <family val="2"/>
        <charset val="186"/>
      </rPr>
      <t>x</t>
    </r>
    <r>
      <rPr>
        <b/>
        <sz val="16"/>
        <color indexed="8"/>
        <rFont val="Arial Narrow"/>
        <family val="2"/>
      </rPr>
      <t>) išmetimai į aplinkos orą Lietuvos ūkyje pagal ūkio sektorius, %</t>
    </r>
  </si>
  <si>
    <r>
      <t>Sieros oksidų (SO</t>
    </r>
    <r>
      <rPr>
        <b/>
        <vertAlign val="subscript"/>
        <sz val="16"/>
        <color rgb="FF000000"/>
        <rFont val="Arial Narrow"/>
        <family val="2"/>
        <charset val="186"/>
      </rPr>
      <t>2</t>
    </r>
    <r>
      <rPr>
        <b/>
        <sz val="16"/>
        <color indexed="8"/>
        <rFont val="Arial Narrow"/>
        <family val="2"/>
      </rPr>
      <t>) išmetimai į aplinkos orą Lietuvos ūkyje pagal ūkio sektorius, 1000 t</t>
    </r>
  </si>
  <si>
    <r>
      <t>Sieros oksidų (SO</t>
    </r>
    <r>
      <rPr>
        <b/>
        <vertAlign val="subscript"/>
        <sz val="16"/>
        <color rgb="FF000000"/>
        <rFont val="Arial Narrow"/>
        <family val="2"/>
        <charset val="186"/>
      </rPr>
      <t>2</t>
    </r>
    <r>
      <rPr>
        <b/>
        <sz val="16"/>
        <color indexed="8"/>
        <rFont val="Arial Narrow"/>
        <family val="2"/>
      </rPr>
      <t>)išmetimai į aplinkos orą Lietuvos ūkyje pagal ūkio sektorius, %</t>
    </r>
  </si>
  <si>
    <t>Amoniako išmetimai į aplinkos orą Lietuvos ūkyje, 1000 t</t>
  </si>
  <si>
    <t>-10%</t>
  </si>
  <si>
    <t>Mėšlo tvarkymas tvartuose</t>
  </si>
  <si>
    <t>Dirvų tręšimas mineralinėmis azoto trąšomis</t>
  </si>
  <si>
    <t>Dirvų tręšimas mėšlu; ganyklos</t>
  </si>
  <si>
    <t>Kitas dirvų tręšimas</t>
  </si>
  <si>
    <t>5B1</t>
  </si>
  <si>
    <t>Biological treatment of waste - Composting</t>
  </si>
  <si>
    <t>5B2</t>
  </si>
  <si>
    <t>Biological treatment of waste - Anaerobic digestion at biogas facilities</t>
  </si>
  <si>
    <t>6A</t>
  </si>
  <si>
    <t>Other (included in national total for entire territory) (please specify in the IIR)</t>
  </si>
  <si>
    <t>---Naminių  gyvūnų mėšlo tvarkymas</t>
  </si>
  <si>
    <t>ŽEMĖS ŪKIS</t>
  </si>
  <si>
    <r>
      <t xml:space="preserve"> NH</t>
    </r>
    <r>
      <rPr>
        <b/>
        <vertAlign val="subscript"/>
        <sz val="14"/>
        <color rgb="FF000000"/>
        <rFont val="Arial Narrow"/>
        <family val="2"/>
        <charset val="186"/>
      </rPr>
      <t>3</t>
    </r>
  </si>
  <si>
    <r>
      <t>Amoniako (NH</t>
    </r>
    <r>
      <rPr>
        <b/>
        <vertAlign val="subscript"/>
        <sz val="16"/>
        <color rgb="FF000000"/>
        <rFont val="Arial Narrow"/>
        <family val="2"/>
        <charset val="186"/>
      </rPr>
      <t>3</t>
    </r>
    <r>
      <rPr>
        <b/>
        <sz val="16"/>
        <color indexed="8"/>
        <rFont val="Arial Narrow"/>
        <family val="2"/>
      </rPr>
      <t>) išmetimai į aplinkos orą Lietuvos ūkyje pagal ūkio sektorius, 1000 t</t>
    </r>
  </si>
  <si>
    <r>
      <t>Amoniako (NH</t>
    </r>
    <r>
      <rPr>
        <b/>
        <vertAlign val="subscript"/>
        <sz val="16"/>
        <color rgb="FF000000"/>
        <rFont val="Arial Narrow"/>
        <family val="2"/>
        <charset val="186"/>
      </rPr>
      <t>3</t>
    </r>
    <r>
      <rPr>
        <b/>
        <sz val="16"/>
        <color indexed="8"/>
        <rFont val="Arial Narrow"/>
        <family val="2"/>
      </rPr>
      <t>) išmetimai į aplinkos orą Lietuvos ūkyje pagal ūkio sektorius, %</t>
    </r>
  </si>
  <si>
    <t>Dirvų tręšimas mėšlu: ganyklos</t>
  </si>
  <si>
    <t>Mėšlo tvarkymas tvartuose: pieniniai galvijai</t>
  </si>
  <si>
    <t>Mėšlo tvarkymas tvartuose: ne pieniniai galvijai</t>
  </si>
  <si>
    <t>Visas nacionalinis kiekis</t>
  </si>
  <si>
    <t>-20%</t>
  </si>
  <si>
    <t>-36%</t>
  </si>
  <si>
    <t>2A5b</t>
  </si>
  <si>
    <t>Construction and demolition</t>
  </si>
  <si>
    <t>5E</t>
  </si>
  <si>
    <t>Other waste (please specify in the IIR)</t>
  </si>
  <si>
    <r>
      <t>Kietųjų dalelių (KD</t>
    </r>
    <r>
      <rPr>
        <b/>
        <vertAlign val="subscript"/>
        <sz val="16"/>
        <color rgb="FF000000"/>
        <rFont val="Arial Narrow"/>
        <family val="2"/>
        <charset val="186"/>
      </rPr>
      <t>2.5</t>
    </r>
    <r>
      <rPr>
        <b/>
        <sz val="16"/>
        <color indexed="8"/>
        <rFont val="Arial Narrow"/>
        <family val="2"/>
      </rPr>
      <t>) išmetimai į aplinkos orą Lietuvos ūkyje, 1000 t</t>
    </r>
  </si>
  <si>
    <r>
      <t>KD</t>
    </r>
    <r>
      <rPr>
        <b/>
        <vertAlign val="subscript"/>
        <sz val="14"/>
        <color rgb="FF000000"/>
        <rFont val="Arial Narrow"/>
        <family val="2"/>
        <charset val="186"/>
      </rPr>
      <t>2.5</t>
    </r>
  </si>
  <si>
    <t>---Karjerai</t>
  </si>
  <si>
    <t>---Mineralinių produktų transportavimas</t>
  </si>
  <si>
    <t>3Dc</t>
  </si>
  <si>
    <t>Farm-level agricultural operations including storage, handling and transport of agricultural products</t>
  </si>
  <si>
    <t>---Žemės ūkio darbai fermose</t>
  </si>
  <si>
    <t>Gaisrai</t>
  </si>
  <si>
    <r>
      <t xml:space="preserve"> KD</t>
    </r>
    <r>
      <rPr>
        <b/>
        <vertAlign val="subscript"/>
        <sz val="14"/>
        <color rgb="FF000000"/>
        <rFont val="Arial Narrow"/>
        <family val="2"/>
        <charset val="186"/>
      </rPr>
      <t>2.5</t>
    </r>
  </si>
  <si>
    <r>
      <t>Kietųjų dalelių (KD</t>
    </r>
    <r>
      <rPr>
        <b/>
        <vertAlign val="subscript"/>
        <sz val="16"/>
        <color rgb="FF000000"/>
        <rFont val="Arial Narrow"/>
        <family val="2"/>
        <charset val="186"/>
      </rPr>
      <t>2.5</t>
    </r>
    <r>
      <rPr>
        <b/>
        <sz val="16"/>
        <color indexed="8"/>
        <rFont val="Arial Narrow"/>
        <family val="2"/>
      </rPr>
      <t>) išmetimai į aplinkos orą Lietuvos ūkyje pagal ūkio sektorius, 1000 t</t>
    </r>
  </si>
  <si>
    <r>
      <t>Kietųjų dalelių (KD</t>
    </r>
    <r>
      <rPr>
        <b/>
        <vertAlign val="subscript"/>
        <sz val="16"/>
        <color rgb="FF000000"/>
        <rFont val="Arial Narrow"/>
        <family val="2"/>
        <charset val="186"/>
      </rPr>
      <t>2.5</t>
    </r>
    <r>
      <rPr>
        <b/>
        <sz val="16"/>
        <color indexed="8"/>
        <rFont val="Arial Narrow"/>
        <family val="2"/>
      </rPr>
      <t>) išmetimai į aplinkos orą Lietuvos ūkyje pagal ūkio sektorius, %</t>
    </r>
  </si>
  <si>
    <r>
      <t>NH</t>
    </r>
    <r>
      <rPr>
        <b/>
        <vertAlign val="subscript"/>
        <sz val="14"/>
        <color rgb="FF000000"/>
        <rFont val="Arial Narrow"/>
        <family val="2"/>
        <charset val="186"/>
      </rPr>
      <t>3</t>
    </r>
  </si>
  <si>
    <t>2H1</t>
  </si>
  <si>
    <t>Pulp and paper industry</t>
  </si>
  <si>
    <t>---Popieriaus ir celiuliozės pramonė</t>
  </si>
  <si>
    <t>3Da4</t>
  </si>
  <si>
    <t>Crop residues applied to soils</t>
  </si>
  <si>
    <t>Augalų liekanos, įterptos į dirvožemį</t>
  </si>
  <si>
    <t>Žemės ūkio darbai fermose</t>
  </si>
  <si>
    <t>Mėšlo tvarkymas tvartuose: kiaulės</t>
  </si>
  <si>
    <t xml:space="preserve">Nacionalinio pažangos  2021-2030 m. plano tikslas </t>
  </si>
  <si>
    <t>Strateginis tikslas</t>
  </si>
  <si>
    <t>Uždavinys</t>
  </si>
  <si>
    <t>Poveikio rodiklio pavadinimas</t>
  </si>
  <si>
    <t>Pradinė vertė / metai</t>
  </si>
  <si>
    <t>Siektina Vertė 2025</t>
  </si>
  <si>
    <t>Pasiektas 2025 metų tikslas</t>
  </si>
  <si>
    <t>Matavimo Vienetai</t>
  </si>
  <si>
    <t>Vertė 2018</t>
  </si>
  <si>
    <t>Vertė 2019</t>
  </si>
  <si>
    <t>Vertė 2020</t>
  </si>
  <si>
    <t>Vertė 2021</t>
  </si>
  <si>
    <t>Vertė 2022</t>
  </si>
  <si>
    <t>Vertė 2023</t>
  </si>
  <si>
    <t>Siektina Vertė 2030</t>
  </si>
  <si>
    <t>Pasiektas 2030 metų tikslas</t>
  </si>
  <si>
    <t>Pereiti prie mokslo žiniomis, pažangiosiomis technologijomis, inovacijomis grįsto darnaus ekonomikos vystymosi ir didinti šalies tarptautinį konkurencingumą</t>
  </si>
  <si>
    <t>1.-Pereiti prie mokslo žiniomis, pažangiosiomis technologijomis, inovacijomis grįsto darnaus ekonomikos vystymosi ir didinti šalies tarptautinį konkurencingumą</t>
  </si>
  <si>
    <t>1.4.-Perorientuoti pramonę link klimatui neutralios ekonomikos</t>
  </si>
  <si>
    <t>1.4.5.-Pramonės sektoriuje išmetamo nemetaninių lakiųjų organinių junginių (NMLOJ) kiekio pokytis, palyginti su 2005 m. išmestu kiekiu</t>
  </si>
  <si>
    <t>-5.7 (2019)</t>
  </si>
  <si>
    <t>Siekiama</t>
  </si>
  <si>
    <t>procentai</t>
  </si>
  <si>
    <t>1.4.6.-Pramonės sektoriuje išmetamo SO2 kiekio pokytis, palyginti su 2005 m. išmestu kiekiu</t>
  </si>
  <si>
    <t>-42.5 (2019)</t>
  </si>
  <si>
    <t>Užtikrinti gerą aplinkos kokybę ir gamtos išteklių naudojimo darną, saugoti biologinę įvairovę, švelninti Lietuvos poveikį klimato kaitai ir didinti atsparumą jos poveikiui</t>
  </si>
  <si>
    <t>6.-Užtikrinti gerą aplinkos kokybę ir gamtos išteklių naudojimo darną, saugoti biologinę įvairovę, švelninti Lietuvos poveikį klimato kaitai ir didinti atsparumą jos poveikiui</t>
  </si>
  <si>
    <t>-----------</t>
  </si>
  <si>
    <t>6.3.-Išmetamo į aplinkos orą teršalų kiekio pokytis, palyginti su 2005 m.: sieros dioksido (SO2)</t>
  </si>
  <si>
    <t>-57.7 (2019)</t>
  </si>
  <si>
    <t>Pasiekta</t>
  </si>
  <si>
    <t>pokytis</t>
  </si>
  <si>
    <t>6.4.-Išmetamo į aplinkos orą teršalų kiekio pokytis, palyginti su 2005  m.: azoto oksidų (Nox)</t>
  </si>
  <si>
    <t>-22.3 (2019)</t>
  </si>
  <si>
    <t>6.5.-Išmetamo į aplinkos orą teršalų kiekio pokytis, palyginti su 2005  m.: nemetaninių lakiųjų organinių junginių (NMLOJ)</t>
  </si>
  <si>
    <t>-20.6 (2019)</t>
  </si>
  <si>
    <t>6.6.-Išmetamo į aplinkos orą teršalų kiekio pokytis, palyginti su 2005  m.: amoniako (NH3)</t>
  </si>
  <si>
    <t>-7 (2019)</t>
  </si>
  <si>
    <t>6.7.-Išmetamo į aplinkos orą teršalų kiekio pokytis, palyginti su 2005  m.: smulkiųjų kietųjų dalelių (KD2,5)</t>
  </si>
  <si>
    <t>-37.1 (2019)</t>
  </si>
  <si>
    <t>6.1.-Didinti energijos iš atsinaujinančių energijos išteklių dalį ir alternatyvių degalų vartojimą transporto sektoriuje, skatinti darnų įvairiarūšį judumą ir mažinti transporto sukeliamą aplinkos taršą</t>
  </si>
  <si>
    <t>6.1.2.-Transporto sektoriuje išmetamo NOx kiekio pokytis, palyginti su 2005 m. išmestu kiekiu</t>
  </si>
  <si>
    <t>-11.4 (2019)</t>
  </si>
  <si>
    <t>6.2.-Plėtoti tvarų ir bioekonomikos principais paremtą ūkininkavimą visose žemės ūkio šakose</t>
  </si>
  <si>
    <t>6.2.2.-Dėl žemės ūkio veiklos išmetamo NH3 kiekio pokytis, palyginti su 2005 m. išmestu kiekiu</t>
  </si>
  <si>
    <t>-4.8 (2019)</t>
  </si>
  <si>
    <t>6.3.-Užtikrinti Lietuvos elektros energijos rinkos ir elektros energetikos sistemos adekvatumą, didinti vidaus energijos gamybos ir bendrojo galutinio energijos vartojimo atsinaujinančių energijos išteklių dalį bei diegti taršos mažinimo priemones energetikos sektoriuje</t>
  </si>
  <si>
    <t>6.3.1.-Energetikos sektoriuje išmetamo SO2 kiekio pokytis, palyginti su 2005 m. išmestu kiekiu</t>
  </si>
  <si>
    <t>-58.1 (2019)</t>
  </si>
  <si>
    <t>6.3.2.-Energetikos sektoriuje išmetamo NMLOJ kiekio pokytis, palyginti su 2005 m. išmestu kiekiu</t>
  </si>
  <si>
    <t>-8.7 (2019)</t>
  </si>
  <si>
    <t>6.5.-Didinti viešųjų centrinės valdžios, individualių gyvenamųjų pastatų ir įmonių energijos vartojimo efektyvumą ir energijos iš atsinaujinančių išteklių juose naudojimą</t>
  </si>
  <si>
    <t>6.5.2.-Namų ūkių išmetamo KD2,5 kiekio pokytis, palyginti su 2005 m. išmestu kiekiu</t>
  </si>
  <si>
    <t>-41.7 (2019)</t>
  </si>
  <si>
    <t>2021–2030 metų nacionalinis pažangos planas</t>
  </si>
  <si>
    <t>Vertė 2024</t>
  </si>
  <si>
    <t>bus pateikta 2026 m.</t>
  </si>
  <si>
    <t>Nemetaninių lakiųjų organinių junginių išmetimai į aplinkos orą Lietuvos ūkyje, 1000 t</t>
  </si>
  <si>
    <t>Nemetaninių lakiųjų organinių junginių (NMLOJ) išmetimai į aplinkos orą Lietuvos ūkyje pagal ūkio sektorius, 1000 t</t>
  </si>
  <si>
    <t>Nemetaninių lakiųjų organinių junginių (NMLOJ) išmetimai į aplinkos orą Lietuvos ūkyje pagal ūkio sektorius, %</t>
  </si>
  <si>
    <t>1A5a</t>
  </si>
  <si>
    <t>Other stationary (including military)</t>
  </si>
  <si>
    <r>
      <t>5 didžiausi azoto oksidų (NO</t>
    </r>
    <r>
      <rPr>
        <b/>
        <vertAlign val="subscript"/>
        <sz val="16"/>
        <color rgb="FF000000"/>
        <rFont val="Arial Narrow"/>
        <family val="2"/>
        <charset val="186"/>
      </rPr>
      <t>x</t>
    </r>
    <r>
      <rPr>
        <b/>
        <sz val="16"/>
        <color indexed="8"/>
        <rFont val="Arial Narrow"/>
        <family val="2"/>
      </rPr>
      <t>) šaltiniai Lietuvos ūkio procesuose, 2022-2024 m.</t>
    </r>
  </si>
  <si>
    <t>Mobilus kuro deginimas žemės ūkio ir miškininkystės sektoriaus  ne kelių mechanizmuose</t>
  </si>
  <si>
    <t>5 didžiausi nemetaninių lakiųjų organinių junginių (NMLOJ) šaltiniai Lietuvos ūkio procesuose, 2022-2024 m.</t>
  </si>
  <si>
    <t>Produktų (fejerverkai, tabakas) vartojimas</t>
  </si>
  <si>
    <r>
      <t>5 didžiausi sieros oksidų (SO</t>
    </r>
    <r>
      <rPr>
        <b/>
        <vertAlign val="subscript"/>
        <sz val="16"/>
        <color rgb="FF000000"/>
        <rFont val="Arial Narrow"/>
        <family val="2"/>
        <charset val="186"/>
      </rPr>
      <t>2</t>
    </r>
    <r>
      <rPr>
        <b/>
        <sz val="16"/>
        <color indexed="8"/>
        <rFont val="Arial Narrow"/>
        <family val="2"/>
      </rPr>
      <t>) šaltiniai Lietuvos ūkio procesuose, 2022-2024 m.</t>
    </r>
  </si>
  <si>
    <r>
      <t>5 didžiausi amoniako (NH</t>
    </r>
    <r>
      <rPr>
        <b/>
        <vertAlign val="subscript"/>
        <sz val="16"/>
        <color rgb="FF000000"/>
        <rFont val="Arial Narrow"/>
        <family val="2"/>
        <charset val="186"/>
      </rPr>
      <t>3</t>
    </r>
    <r>
      <rPr>
        <b/>
        <sz val="16"/>
        <color indexed="8"/>
        <rFont val="Arial Narrow"/>
        <family val="2"/>
      </rPr>
      <t>) šaltiniai Lietuvos ūkio procesuose, 2022-2024 m.</t>
    </r>
  </si>
  <si>
    <r>
      <t>5 didžiausi kietųjų dalelių (KD</t>
    </r>
    <r>
      <rPr>
        <b/>
        <vertAlign val="subscript"/>
        <sz val="16"/>
        <color rgb="FF000000"/>
        <rFont val="Arial Narrow"/>
        <family val="2"/>
        <charset val="186"/>
      </rPr>
      <t>2.5</t>
    </r>
    <r>
      <rPr>
        <b/>
        <sz val="16"/>
        <color indexed="8"/>
        <rFont val="Arial Narrow"/>
        <family val="2"/>
      </rPr>
      <t>) šaltiniai Lietuvos ūkio procesuose, 2022-2024 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</si>
</sst>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%"/>
    <numFmt numFmtId="165" formatCode="0.0000"/>
    <numFmt numFmtId="166" formatCode="0.000"/>
    <numFmt numFmtId="167" formatCode="0.000%"/>
    <numFmt numFmtId="168" formatCode="0.00000"/>
    <numFmt numFmtId="169" formatCode="_-&quot;Ls&quot;\ * #,##0.00_-;\-&quot;Ls&quot;\ * #,##0.00_-;_-&quot;Ls&quot;\ * &quot;-&quot;??_-;_-@_-"/>
    <numFmt numFmtId="170" formatCode="0.000000"/>
    <numFmt numFmtId="171" formatCode="0.0"/>
    <numFmt numFmtId="172" formatCode="0.0E+00"/>
  </numFmts>
  <fonts count="30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4"/>
      <color theme="1"/>
      <name val="Arial Narrow"/>
      <family val="2"/>
      <charset val="186"/>
    </font>
    <font>
      <b/>
      <sz val="16"/>
      <color indexed="8"/>
      <name val="Arial Narrow"/>
      <family val="2"/>
    </font>
    <font>
      <b/>
      <sz val="14"/>
      <color indexed="8"/>
      <name val="Arial Narrow"/>
      <family val="2"/>
    </font>
    <font>
      <sz val="14"/>
      <color indexed="8"/>
      <name val="Arial Narrow"/>
      <family val="2"/>
      <charset val="186"/>
    </font>
    <font>
      <sz val="14"/>
      <name val="Arial Narrow"/>
      <family val="2"/>
      <charset val="186"/>
    </font>
    <font>
      <sz val="14"/>
      <color indexed="10"/>
      <name val="Arial Narrow"/>
      <family val="2"/>
      <charset val="186"/>
    </font>
    <font>
      <sz val="14"/>
      <color indexed="8"/>
      <name val="Arial Narrow"/>
      <family val="2"/>
    </font>
    <font>
      <i/>
      <sz val="14"/>
      <color indexed="10"/>
      <name val="Arial Narrow"/>
      <family val="2"/>
    </font>
    <font>
      <b/>
      <sz val="14"/>
      <color indexed="10"/>
      <name val="Arial Narrow"/>
      <family val="2"/>
    </font>
    <font>
      <b/>
      <sz val="14"/>
      <color indexed="10"/>
      <name val="Arial Narrow"/>
      <family val="2"/>
      <charset val="186"/>
    </font>
    <font>
      <b/>
      <sz val="14"/>
      <color theme="1"/>
      <name val="Arial Narrow"/>
      <family val="2"/>
      <charset val="186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i/>
      <sz val="10"/>
      <color theme="1"/>
      <name val="Arial Narrow"/>
      <family val="2"/>
      <charset val="186"/>
    </font>
    <font>
      <b/>
      <vertAlign val="subscript"/>
      <sz val="14"/>
      <color rgb="FF000000"/>
      <name val="Arial Narrow"/>
      <family val="2"/>
      <charset val="186"/>
    </font>
    <font>
      <b/>
      <vertAlign val="subscript"/>
      <sz val="16"/>
      <color rgb="FF000000"/>
      <name val="Arial Narrow"/>
      <family val="2"/>
      <charset val="186"/>
    </font>
    <font>
      <sz val="12"/>
      <color indexed="8"/>
      <name val="Arial Narrow"/>
      <family val="2"/>
      <charset val="186"/>
    </font>
    <font>
      <sz val="8"/>
      <name val="Aptos Narrow"/>
      <family val="2"/>
      <charset val="186"/>
      <scheme val="minor"/>
    </font>
    <font>
      <sz val="9"/>
      <name val="Arial"/>
      <family val="2"/>
    </font>
    <font>
      <sz val="11"/>
      <color rgb="FF9C0006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0"/>
      <name val="Arial"/>
      <family val="2"/>
      <charset val="186"/>
    </font>
    <font>
      <u/>
      <sz val="11"/>
      <color theme="10"/>
      <name val="Aptos Narrow"/>
      <family val="2"/>
      <charset val="186"/>
      <scheme val="minor"/>
    </font>
    <font>
      <sz val="12"/>
      <color theme="1"/>
      <name val="Calibri"/>
      <family val="2"/>
      <charset val="186"/>
    </font>
    <font>
      <b/>
      <sz val="12"/>
      <color theme="1"/>
      <name val="Calibri"/>
      <family val="2"/>
      <charset val="186"/>
    </font>
    <font>
      <i/>
      <sz val="12"/>
      <color theme="1"/>
      <name val="Calibri"/>
      <family val="2"/>
      <charset val="186"/>
    </font>
    <font>
      <b/>
      <u/>
      <sz val="14"/>
      <color theme="10"/>
      <name val="Calibri"/>
      <family val="2"/>
      <charset val="186"/>
    </font>
    <font>
      <b/>
      <sz val="14"/>
      <color theme="1"/>
      <name val="Calibri"/>
      <family val="2"/>
      <charset val="186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1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13" fillId="0" borderId="0"/>
    <xf numFmtId="0" fontId="14" fillId="0" borderId="0"/>
    <xf numFmtId="0" fontId="18" fillId="0" borderId="0"/>
    <xf numFmtId="0" fontId="21" fillId="8" borderId="0" applyNumberFormat="0" applyBorder="0" applyAlignment="0" applyProtection="0"/>
    <xf numFmtId="0" fontId="22" fillId="7" borderId="0" applyNumberFormat="0" applyBorder="0" applyAlignment="0" applyProtection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0" fontId="14" fillId="0" borderId="0"/>
    <xf numFmtId="0" fontId="24" fillId="0" borderId="0" applyNumberFormat="0" applyFill="0" applyBorder="0" applyAlignment="0" applyProtection="0"/>
  </cellStyleXfs>
  <cellXfs count="80">
    <xf numFmtId="0" fontId="0" fillId="0" borderId="0" xfId="0"/>
    <xf numFmtId="0" fontId="3" fillId="0" borderId="0" xfId="2" applyFont="1"/>
    <xf numFmtId="0" fontId="2" fillId="0" borderId="0" xfId="2"/>
    <xf numFmtId="0" fontId="4" fillId="0" borderId="0" xfId="2" quotePrefix="1" applyFont="1"/>
    <xf numFmtId="0" fontId="2" fillId="2" borderId="0" xfId="2" applyFill="1"/>
    <xf numFmtId="0" fontId="5" fillId="0" borderId="0" xfId="2" quotePrefix="1" applyFont="1"/>
    <xf numFmtId="0" fontId="2" fillId="3" borderId="0" xfId="2" applyFill="1"/>
    <xf numFmtId="0" fontId="6" fillId="0" borderId="0" xfId="2" applyFont="1"/>
    <xf numFmtId="0" fontId="7" fillId="0" borderId="0" xfId="2" applyFont="1"/>
    <xf numFmtId="0" fontId="4" fillId="0" borderId="0" xfId="2" applyFont="1"/>
    <xf numFmtId="2" fontId="2" fillId="0" borderId="0" xfId="2" applyNumberFormat="1"/>
    <xf numFmtId="0" fontId="8" fillId="0" borderId="0" xfId="2" applyFont="1"/>
    <xf numFmtId="164" fontId="2" fillId="0" borderId="0" xfId="2" applyNumberFormat="1"/>
    <xf numFmtId="0" fontId="9" fillId="0" borderId="0" xfId="2" quotePrefix="1" applyFont="1" applyAlignment="1">
      <alignment horizontal="left"/>
    </xf>
    <xf numFmtId="0" fontId="10" fillId="0" borderId="0" xfId="2" quotePrefix="1" applyFont="1"/>
    <xf numFmtId="0" fontId="11" fillId="0" borderId="0" xfId="2" quotePrefix="1" applyFont="1"/>
    <xf numFmtId="0" fontId="7" fillId="0" borderId="0" xfId="2" quotePrefix="1" applyFont="1"/>
    <xf numFmtId="0" fontId="8" fillId="4" borderId="0" xfId="2" applyFont="1" applyFill="1"/>
    <xf numFmtId="164" fontId="8" fillId="4" borderId="0" xfId="2" applyNumberFormat="1" applyFont="1" applyFill="1"/>
    <xf numFmtId="164" fontId="5" fillId="4" borderId="0" xfId="2" applyNumberFormat="1" applyFont="1" applyFill="1"/>
    <xf numFmtId="164" fontId="12" fillId="4" borderId="0" xfId="1" applyNumberFormat="1" applyFont="1" applyFill="1"/>
    <xf numFmtId="164" fontId="8" fillId="0" borderId="0" xfId="2" applyNumberFormat="1" applyFont="1"/>
    <xf numFmtId="164" fontId="5" fillId="0" borderId="0" xfId="2" applyNumberFormat="1" applyFont="1"/>
    <xf numFmtId="164" fontId="2" fillId="0" borderId="0" xfId="1" applyNumberFormat="1" applyFont="1" applyFill="1"/>
    <xf numFmtId="0" fontId="12" fillId="0" borderId="0" xfId="2" applyFont="1"/>
    <xf numFmtId="0" fontId="2" fillId="5" borderId="0" xfId="2" applyFill="1"/>
    <xf numFmtId="164" fontId="2" fillId="4" borderId="0" xfId="1" applyNumberFormat="1" applyFont="1" applyFill="1"/>
    <xf numFmtId="164" fontId="2" fillId="0" borderId="0" xfId="1" applyNumberFormat="1" applyFont="1"/>
    <xf numFmtId="0" fontId="13" fillId="0" borderId="0" xfId="3"/>
    <xf numFmtId="2" fontId="2" fillId="0" borderId="0" xfId="0" applyNumberFormat="1" applyFont="1"/>
    <xf numFmtId="0" fontId="2" fillId="0" borderId="0" xfId="0" applyFont="1"/>
    <xf numFmtId="165" fontId="2" fillId="0" borderId="0" xfId="2" applyNumberFormat="1"/>
    <xf numFmtId="165" fontId="2" fillId="0" borderId="0" xfId="0" applyNumberFormat="1" applyFont="1"/>
    <xf numFmtId="166" fontId="2" fillId="0" borderId="0" xfId="2" applyNumberFormat="1"/>
    <xf numFmtId="166" fontId="2" fillId="0" borderId="0" xfId="0" applyNumberFormat="1" applyFont="1"/>
    <xf numFmtId="0" fontId="2" fillId="3" borderId="0" xfId="2" quotePrefix="1" applyFill="1"/>
    <xf numFmtId="0" fontId="2" fillId="0" borderId="0" xfId="2" applyAlignment="1">
      <alignment horizontal="center"/>
    </xf>
    <xf numFmtId="0" fontId="2" fillId="2" borderId="0" xfId="2" quotePrefix="1" applyFill="1"/>
    <xf numFmtId="0" fontId="8" fillId="5" borderId="0" xfId="2" applyFont="1" applyFill="1"/>
    <xf numFmtId="164" fontId="8" fillId="5" borderId="0" xfId="2" applyNumberFormat="1" applyFont="1" applyFill="1"/>
    <xf numFmtId="167" fontId="2" fillId="0" borderId="0" xfId="2" applyNumberFormat="1"/>
    <xf numFmtId="0" fontId="2" fillId="0" borderId="0" xfId="3" applyFont="1"/>
    <xf numFmtId="0" fontId="2" fillId="6" borderId="0" xfId="2" applyFill="1"/>
    <xf numFmtId="2" fontId="2" fillId="6" borderId="0" xfId="2" applyNumberFormat="1" applyFill="1"/>
    <xf numFmtId="168" fontId="2" fillId="0" borderId="0" xfId="2" applyNumberFormat="1"/>
    <xf numFmtId="0" fontId="2" fillId="4" borderId="0" xfId="2" applyFill="1"/>
    <xf numFmtId="9" fontId="2" fillId="4" borderId="0" xfId="1" applyFont="1" applyFill="1"/>
    <xf numFmtId="0" fontId="15" fillId="0" borderId="0" xfId="2" applyFont="1"/>
    <xf numFmtId="168" fontId="2" fillId="0" borderId="0" xfId="1" applyNumberFormat="1" applyFont="1"/>
    <xf numFmtId="2" fontId="6" fillId="0" borderId="0" xfId="4" applyNumberFormat="1" applyFont="1" applyAlignment="1" applyProtection="1">
      <alignment horizontal="center" vertical="center" wrapText="1"/>
      <protection locked="0"/>
    </xf>
    <xf numFmtId="2" fontId="2" fillId="0" borderId="0" xfId="3" applyNumberFormat="1" applyFont="1"/>
    <xf numFmtId="164" fontId="8" fillId="0" borderId="0" xfId="1" applyNumberFormat="1" applyFont="1"/>
    <xf numFmtId="2" fontId="13" fillId="0" borderId="0" xfId="3" applyNumberFormat="1"/>
    <xf numFmtId="164" fontId="0" fillId="0" borderId="0" xfId="0" applyNumberFormat="1"/>
    <xf numFmtId="10" fontId="8" fillId="4" borderId="0" xfId="2" applyNumberFormat="1" applyFont="1" applyFill="1"/>
    <xf numFmtId="0" fontId="2" fillId="0" borderId="0" xfId="2" quotePrefix="1"/>
    <xf numFmtId="49" fontId="2" fillId="3" borderId="0" xfId="2" applyNumberFormat="1" applyFill="1"/>
    <xf numFmtId="0" fontId="2" fillId="0" borderId="0" xfId="1" applyNumberFormat="1" applyFont="1"/>
    <xf numFmtId="9" fontId="8" fillId="4" borderId="0" xfId="2" applyNumberFormat="1" applyFont="1" applyFill="1"/>
    <xf numFmtId="0" fontId="0" fillId="6" borderId="0" xfId="0" applyFill="1"/>
    <xf numFmtId="166" fontId="0" fillId="0" borderId="0" xfId="0" applyNumberFormat="1"/>
    <xf numFmtId="164" fontId="0" fillId="0" borderId="0" xfId="1" applyNumberFormat="1" applyFont="1"/>
    <xf numFmtId="166" fontId="20" fillId="0" borderId="0" xfId="4" applyNumberFormat="1" applyFont="1" applyAlignment="1" applyProtection="1">
      <alignment horizontal="center" vertical="center" wrapText="1"/>
      <protection locked="0"/>
    </xf>
    <xf numFmtId="170" fontId="2" fillId="0" borderId="0" xfId="2" applyNumberFormat="1"/>
    <xf numFmtId="0" fontId="25" fillId="0" borderId="0" xfId="0" applyFont="1" applyAlignment="1">
      <alignment wrapText="1"/>
    </xf>
    <xf numFmtId="0" fontId="25" fillId="0" borderId="0" xfId="0" applyFont="1"/>
    <xf numFmtId="0" fontId="25" fillId="9" borderId="0" xfId="0" applyFont="1" applyFill="1"/>
    <xf numFmtId="2" fontId="25" fillId="0" borderId="0" xfId="0" applyNumberFormat="1" applyFont="1"/>
    <xf numFmtId="2" fontId="26" fillId="9" borderId="0" xfId="0" applyNumberFormat="1" applyFont="1" applyFill="1"/>
    <xf numFmtId="0" fontId="27" fillId="0" borderId="0" xfId="0" applyFont="1"/>
    <xf numFmtId="171" fontId="26" fillId="9" borderId="0" xfId="0" applyNumberFormat="1" applyFont="1" applyFill="1"/>
    <xf numFmtId="0" fontId="28" fillId="0" borderId="0" xfId="13" applyFont="1"/>
    <xf numFmtId="0" fontId="29" fillId="0" borderId="0" xfId="0" applyFont="1"/>
    <xf numFmtId="0" fontId="29" fillId="9" borderId="0" xfId="0" applyFont="1" applyFill="1"/>
    <xf numFmtId="9" fontId="8" fillId="0" borderId="0" xfId="2" applyNumberFormat="1" applyFont="1"/>
    <xf numFmtId="168" fontId="2" fillId="0" borderId="0" xfId="0" applyNumberFormat="1" applyFont="1"/>
    <xf numFmtId="172" fontId="2" fillId="0" borderId="0" xfId="0" applyNumberFormat="1" applyFont="1"/>
    <xf numFmtId="167" fontId="2" fillId="0" borderId="0" xfId="2" applyNumberFormat="1" applyAlignment="1">
      <alignment horizontal="center" vertical="center"/>
    </xf>
    <xf numFmtId="0" fontId="2" fillId="0" borderId="0" xfId="2" applyAlignment="1">
      <alignment horizontal="center"/>
    </xf>
    <xf numFmtId="167" fontId="2" fillId="0" borderId="0" xfId="2" applyNumberFormat="1" applyAlignment="1">
      <alignment horizontal="center"/>
    </xf>
  </cellXfs>
  <cellStyles count="14">
    <cellStyle name="Blogas 2" xfId="6" xr:uid="{019544FF-3A78-459E-B279-CD1CC987721C}"/>
    <cellStyle name="Currency 2" xfId="11" xr:uid="{9E227DEB-9470-4389-BCE3-498BA99A3CB5}"/>
    <cellStyle name="Geras 2" xfId="7" xr:uid="{6FDEF7EC-9C1E-4E58-A5C0-A2347EE67742}"/>
    <cellStyle name="Hipersaitas" xfId="13" builtinId="8"/>
    <cellStyle name="Įprastas" xfId="0" builtinId="0"/>
    <cellStyle name="Įprastas 2" xfId="5" xr:uid="{8F374699-560B-4280-95E2-5B98A6888323}"/>
    <cellStyle name="Įprastas 3" xfId="3" xr:uid="{B912FAF1-541D-4177-85FB-8CBABDBDB7B6}"/>
    <cellStyle name="Normal 2" xfId="2" xr:uid="{75D06E56-9F68-4C81-9026-72C687404A69}"/>
    <cellStyle name="Normal 2 2" xfId="8" xr:uid="{5B573F53-E93C-4342-AF04-F9855809E04A}"/>
    <cellStyle name="Normal 21" xfId="9" xr:uid="{35FE9C02-C7A6-472B-96B8-06A04CFDCFE9}"/>
    <cellStyle name="Normal 86" xfId="12" xr:uid="{24E0888D-A26C-4063-AECB-AD2B37E636B8}"/>
    <cellStyle name="Percent 2" xfId="10" xr:uid="{E721F893-9EED-4E3C-986E-19076C4D8A4F}"/>
    <cellStyle name="Procentai" xfId="1" builtinId="5"/>
    <cellStyle name="Standard 2" xfId="4" xr:uid="{F0C7BD52-AD34-41CC-87AC-4A8B24FAF8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Azoto</a:t>
            </a:r>
            <a:r>
              <a:rPr lang="lt-LT" sz="1200" b="1"/>
              <a:t> oksidų </a:t>
            </a:r>
            <a:r>
              <a:rPr lang="en-US" sz="1200" b="1"/>
              <a:t>(NOx) </a:t>
            </a:r>
            <a:r>
              <a:rPr lang="lt-LT" sz="1200" b="1"/>
              <a:t>išmetimai į aplinkos orą Lietuvos ūkyje pagal ūkio sektorius, 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4"/>
          <c:order val="0"/>
          <c:tx>
            <c:strRef>
              <c:f>'NOx grafikai'!$C$23</c:f>
              <c:strCache>
                <c:ptCount val="1"/>
                <c:pt idx="0">
                  <c:v>KELIŲ TRANSPORTAS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'NOx grafikai'!$D$2:$W$2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'NOx grafikai'!$D$23:$W$23</c:f>
              <c:numCache>
                <c:formatCode>0.0%</c:formatCode>
                <c:ptCount val="20"/>
                <c:pt idx="0">
                  <c:v>0.45335048478297485</c:v>
                </c:pt>
                <c:pt idx="1">
                  <c:v>0.43690641117757523</c:v>
                </c:pt>
                <c:pt idx="2">
                  <c:v>0.47620746572479122</c:v>
                </c:pt>
                <c:pt idx="3">
                  <c:v>0.47242162366850166</c:v>
                </c:pt>
                <c:pt idx="4">
                  <c:v>0.4299038548170987</c:v>
                </c:pt>
                <c:pt idx="5">
                  <c:v>0.46082837561246381</c:v>
                </c:pt>
                <c:pt idx="6">
                  <c:v>0.47075636098583545</c:v>
                </c:pt>
                <c:pt idx="7">
                  <c:v>0.47031060265682534</c:v>
                </c:pt>
                <c:pt idx="8">
                  <c:v>0.48413725897991922</c:v>
                </c:pt>
                <c:pt idx="9">
                  <c:v>0.512393473196736</c:v>
                </c:pt>
                <c:pt idx="10">
                  <c:v>0.51121737667578193</c:v>
                </c:pt>
                <c:pt idx="11">
                  <c:v>0.50628742002269778</c:v>
                </c:pt>
                <c:pt idx="12">
                  <c:v>0.51812965662243804</c:v>
                </c:pt>
                <c:pt idx="13">
                  <c:v>0.55361486284958583</c:v>
                </c:pt>
                <c:pt idx="14">
                  <c:v>0.56351722880784838</c:v>
                </c:pt>
                <c:pt idx="15">
                  <c:v>0.54879936273450447</c:v>
                </c:pt>
                <c:pt idx="16">
                  <c:v>0.53242123260995633</c:v>
                </c:pt>
                <c:pt idx="17">
                  <c:v>0.52551473984874275</c:v>
                </c:pt>
                <c:pt idx="18">
                  <c:v>0.54347128322820881</c:v>
                </c:pt>
                <c:pt idx="19">
                  <c:v>0.47665687897778108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5A-4977-88AF-35AB53888CB0}"/>
            </c:ext>
          </c:extLst>
        </c:ser>
        <c:ser>
          <c:idx val="0"/>
          <c:order val="1"/>
          <c:tx>
            <c:strRef>
              <c:f>'NOx grafikai'!$C$19</c:f>
              <c:strCache>
                <c:ptCount val="1"/>
                <c:pt idx="0">
                  <c:v>ENERGIJOS GAMYBA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'NOx grafikai'!$D$2:$W$2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'NOx grafikai'!$D$19:$W$19</c:f>
              <c:numCache>
                <c:formatCode>0.0%</c:formatCode>
                <c:ptCount val="20"/>
                <c:pt idx="0">
                  <c:v>0.31518688885505253</c:v>
                </c:pt>
                <c:pt idx="1">
                  <c:v>0.3324648990936343</c:v>
                </c:pt>
                <c:pt idx="2">
                  <c:v>0.28930473805148443</c:v>
                </c:pt>
                <c:pt idx="3">
                  <c:v>0.28746644738452948</c:v>
                </c:pt>
                <c:pt idx="4">
                  <c:v>0.31854564372104954</c:v>
                </c:pt>
                <c:pt idx="5">
                  <c:v>0.30484595654907742</c:v>
                </c:pt>
                <c:pt idx="6">
                  <c:v>0.28337210388719247</c:v>
                </c:pt>
                <c:pt idx="7">
                  <c:v>0.29223129801778697</c:v>
                </c:pt>
                <c:pt idx="8">
                  <c:v>0.29305350900667937</c:v>
                </c:pt>
                <c:pt idx="9">
                  <c:v>0.26037155941210482</c:v>
                </c:pt>
                <c:pt idx="10">
                  <c:v>0.29109130336071087</c:v>
                </c:pt>
                <c:pt idx="11">
                  <c:v>0.30482213797497404</c:v>
                </c:pt>
                <c:pt idx="12">
                  <c:v>0.28403444751689638</c:v>
                </c:pt>
                <c:pt idx="13">
                  <c:v>0.25640900012763401</c:v>
                </c:pt>
                <c:pt idx="14">
                  <c:v>0.25157388885826504</c:v>
                </c:pt>
                <c:pt idx="15">
                  <c:v>0.26535406657841693</c:v>
                </c:pt>
                <c:pt idx="16">
                  <c:v>0.29071717329321517</c:v>
                </c:pt>
                <c:pt idx="17">
                  <c:v>0.31211998910547528</c:v>
                </c:pt>
                <c:pt idx="18">
                  <c:v>0.28971345232894824</c:v>
                </c:pt>
                <c:pt idx="19">
                  <c:v>0.32183740805302474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5A-4977-88AF-35AB53888CB0}"/>
            </c:ext>
          </c:extLst>
        </c:ser>
        <c:ser>
          <c:idx val="3"/>
          <c:order val="2"/>
          <c:tx>
            <c:strRef>
              <c:f>'NOx grafikai'!$C$22</c:f>
              <c:strCache>
                <c:ptCount val="1"/>
                <c:pt idx="0">
                  <c:v>NE KELIŲ TRANSPORTAS IR MECHANIZMAI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'NOx grafikai'!$D$2:$W$2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'NOx grafikai'!$D$22:$W$22</c:f>
              <c:numCache>
                <c:formatCode>0.0%</c:formatCode>
                <c:ptCount val="20"/>
                <c:pt idx="0">
                  <c:v>0.22074264786707193</c:v>
                </c:pt>
                <c:pt idx="1">
                  <c:v>0.22016330589857352</c:v>
                </c:pt>
                <c:pt idx="2">
                  <c:v>0.22136602209838521</c:v>
                </c:pt>
                <c:pt idx="3">
                  <c:v>0.22601935871287498</c:v>
                </c:pt>
                <c:pt idx="4">
                  <c:v>0.23726984007561763</c:v>
                </c:pt>
                <c:pt idx="5">
                  <c:v>0.22059573182082451</c:v>
                </c:pt>
                <c:pt idx="6">
                  <c:v>0.22867134209407494</c:v>
                </c:pt>
                <c:pt idx="7">
                  <c:v>0.22048852368211394</c:v>
                </c:pt>
                <c:pt idx="8">
                  <c:v>0.20502887683835613</c:v>
                </c:pt>
                <c:pt idx="9">
                  <c:v>0.20934194173265069</c:v>
                </c:pt>
                <c:pt idx="10">
                  <c:v>0.18022250615376909</c:v>
                </c:pt>
                <c:pt idx="11">
                  <c:v>0.17541286081802332</c:v>
                </c:pt>
                <c:pt idx="12">
                  <c:v>0.18097698599536363</c:v>
                </c:pt>
                <c:pt idx="13">
                  <c:v>0.17448057943755119</c:v>
                </c:pt>
                <c:pt idx="14">
                  <c:v>0.16817827390110276</c:v>
                </c:pt>
                <c:pt idx="15">
                  <c:v>0.1651250638634004</c:v>
                </c:pt>
                <c:pt idx="16">
                  <c:v>0.15901052509914212</c:v>
                </c:pt>
                <c:pt idx="17">
                  <c:v>0.14579350423098791</c:v>
                </c:pt>
                <c:pt idx="18">
                  <c:v>0.14992588002958168</c:v>
                </c:pt>
                <c:pt idx="19">
                  <c:v>0.18163072822887211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5A-4977-88AF-35AB53888CB0}"/>
            </c:ext>
          </c:extLst>
        </c:ser>
        <c:ser>
          <c:idx val="2"/>
          <c:order val="3"/>
          <c:tx>
            <c:strRef>
              <c:f>'NOx grafikai'!$C$21</c:f>
              <c:strCache>
                <c:ptCount val="1"/>
                <c:pt idx="0">
                  <c:v>PROCESAI CHEMIJOS PRAMONĖJE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'NOx grafikai'!$D$2:$W$2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'NOx grafikai'!$D$21:$W$21</c:f>
              <c:numCache>
                <c:formatCode>0.0%</c:formatCode>
                <c:ptCount val="20"/>
                <c:pt idx="0">
                  <c:v>7.0028273185036355E-3</c:v>
                </c:pt>
                <c:pt idx="1">
                  <c:v>5.9651752806462689E-3</c:v>
                </c:pt>
                <c:pt idx="2">
                  <c:v>9.8848787228792076E-3</c:v>
                </c:pt>
                <c:pt idx="3">
                  <c:v>9.6633367347388355E-3</c:v>
                </c:pt>
                <c:pt idx="4">
                  <c:v>9.1306841015395216E-3</c:v>
                </c:pt>
                <c:pt idx="5">
                  <c:v>8.0400445800527433E-3</c:v>
                </c:pt>
                <c:pt idx="6">
                  <c:v>1.1633819923374665E-2</c:v>
                </c:pt>
                <c:pt idx="7">
                  <c:v>1.2007935523422431E-2</c:v>
                </c:pt>
                <c:pt idx="8">
                  <c:v>1.2905018655558971E-2</c:v>
                </c:pt>
                <c:pt idx="9">
                  <c:v>1.318525990024076E-2</c:v>
                </c:pt>
                <c:pt idx="10">
                  <c:v>1.3132038179557428E-2</c:v>
                </c:pt>
                <c:pt idx="11">
                  <c:v>9.5276976083868634E-3</c:v>
                </c:pt>
                <c:pt idx="12">
                  <c:v>1.3218946962888839E-2</c:v>
                </c:pt>
                <c:pt idx="13">
                  <c:v>1.1646642594536731E-2</c:v>
                </c:pt>
                <c:pt idx="14">
                  <c:v>1.2571518052283865E-2</c:v>
                </c:pt>
                <c:pt idx="15">
                  <c:v>1.5876863859017005E-2</c:v>
                </c:pt>
                <c:pt idx="16">
                  <c:v>1.2764898722336052E-2</c:v>
                </c:pt>
                <c:pt idx="17">
                  <c:v>1.0244745979150614E-2</c:v>
                </c:pt>
                <c:pt idx="18">
                  <c:v>9.9047003022330188E-3</c:v>
                </c:pt>
                <c:pt idx="19">
                  <c:v>1.2642848037441113E-2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5A-4977-88AF-35AB53888CB0}"/>
            </c:ext>
          </c:extLst>
        </c:ser>
        <c:ser>
          <c:idx val="6"/>
          <c:order val="4"/>
          <c:tx>
            <c:strRef>
              <c:f>'NOx grafikai'!$C$25</c:f>
              <c:strCache>
                <c:ptCount val="1"/>
                <c:pt idx="0">
                  <c:v>ATLIEKŲ TVARKYMAS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'NOx grafikai'!$D$2:$W$2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'NOx grafikai'!$D$25:$W$25</c:f>
              <c:numCache>
                <c:formatCode>0.0%</c:formatCode>
                <c:ptCount val="20"/>
                <c:pt idx="0">
                  <c:v>2.4541053635024016E-3</c:v>
                </c:pt>
                <c:pt idx="1">
                  <c:v>2.503984666180572E-3</c:v>
                </c:pt>
                <c:pt idx="2">
                  <c:v>2.3854398891975858E-3</c:v>
                </c:pt>
                <c:pt idx="3">
                  <c:v>2.4465178410787336E-3</c:v>
                </c:pt>
                <c:pt idx="4">
                  <c:v>3.2771667021890879E-3</c:v>
                </c:pt>
                <c:pt idx="5">
                  <c:v>3.0449591126450988E-3</c:v>
                </c:pt>
                <c:pt idx="6">
                  <c:v>3.2595576329667031E-3</c:v>
                </c:pt>
                <c:pt idx="7">
                  <c:v>3.3427483821109679E-3</c:v>
                </c:pt>
                <c:pt idx="8">
                  <c:v>3.5929825362049322E-3</c:v>
                </c:pt>
                <c:pt idx="9">
                  <c:v>3.4844914542389617E-3</c:v>
                </c:pt>
                <c:pt idx="10">
                  <c:v>3.2271150663360859E-3</c:v>
                </c:pt>
                <c:pt idx="11">
                  <c:v>3.1268136140759624E-3</c:v>
                </c:pt>
                <c:pt idx="12">
                  <c:v>3.1395835916669694E-3</c:v>
                </c:pt>
                <c:pt idx="13">
                  <c:v>3.2317406011441443E-3</c:v>
                </c:pt>
                <c:pt idx="14">
                  <c:v>3.4802702291381635E-3</c:v>
                </c:pt>
                <c:pt idx="15">
                  <c:v>3.9979425850965485E-3</c:v>
                </c:pt>
                <c:pt idx="16">
                  <c:v>4.0455818780656743E-3</c:v>
                </c:pt>
                <c:pt idx="17">
                  <c:v>4.6510562814124799E-3</c:v>
                </c:pt>
                <c:pt idx="18">
                  <c:v>4.7888836062267614E-3</c:v>
                </c:pt>
                <c:pt idx="19">
                  <c:v>5.6575795226777633E-3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15A-4977-88AF-35AB53888CB0}"/>
            </c:ext>
          </c:extLst>
        </c:ser>
        <c:ser>
          <c:idx val="1"/>
          <c:order val="5"/>
          <c:tx>
            <c:strRef>
              <c:f>'NOx grafikai'!$C$20</c:f>
              <c:strCache>
                <c:ptCount val="1"/>
                <c:pt idx="0">
                  <c:v>DEGALŲ / KURO GAMYBA IR PASKIRSTYMAS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'NOx grafikai'!$D$2:$W$2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'NOx grafikai'!$D$20:$W$20</c:f>
              <c:numCache>
                <c:formatCode>0.0%</c:formatCode>
                <c:ptCount val="20"/>
                <c:pt idx="0">
                  <c:v>1.2611294573034949E-3</c:v>
                </c:pt>
                <c:pt idx="1">
                  <c:v>1.9938366679499507E-3</c:v>
                </c:pt>
                <c:pt idx="2">
                  <c:v>8.4794751307629493E-4</c:v>
                </c:pt>
                <c:pt idx="3">
                  <c:v>1.9788459174402057E-3</c:v>
                </c:pt>
                <c:pt idx="4">
                  <c:v>1.8709925613330399E-3</c:v>
                </c:pt>
                <c:pt idx="5">
                  <c:v>2.6428753352026801E-3</c:v>
                </c:pt>
                <c:pt idx="6">
                  <c:v>2.3047924492312841E-3</c:v>
                </c:pt>
                <c:pt idx="7">
                  <c:v>1.6160121593503153E-3</c:v>
                </c:pt>
                <c:pt idx="8">
                  <c:v>1.2785381336431433E-3</c:v>
                </c:pt>
                <c:pt idx="9">
                  <c:v>1.2199939066178044E-3</c:v>
                </c:pt>
                <c:pt idx="10">
                  <c:v>1.1067869304696226E-3</c:v>
                </c:pt>
                <c:pt idx="11">
                  <c:v>8.2078057415359935E-4</c:v>
                </c:pt>
                <c:pt idx="12">
                  <c:v>4.9776716124989395E-4</c:v>
                </c:pt>
                <c:pt idx="13">
                  <c:v>6.1413598885552082E-4</c:v>
                </c:pt>
                <c:pt idx="14">
                  <c:v>6.7530024127217671E-4</c:v>
                </c:pt>
                <c:pt idx="15">
                  <c:v>8.440299902757666E-4</c:v>
                </c:pt>
                <c:pt idx="16">
                  <c:v>1.037651982531837E-3</c:v>
                </c:pt>
                <c:pt idx="17">
                  <c:v>1.6714806554865187E-3</c:v>
                </c:pt>
                <c:pt idx="18">
                  <c:v>2.1934752202547379E-3</c:v>
                </c:pt>
                <c:pt idx="19">
                  <c:v>1.5697447034693768E-3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5A-4977-88AF-35AB53888CB0}"/>
            </c:ext>
          </c:extLst>
        </c:ser>
        <c:ser>
          <c:idx val="5"/>
          <c:order val="6"/>
          <c:tx>
            <c:strRef>
              <c:f>'NOx grafikai'!$C$24</c:f>
              <c:strCache>
                <c:ptCount val="1"/>
                <c:pt idx="0">
                  <c:v>KITI PRAMONĖS PROCESAI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'NOx grafikai'!$D$2:$W$2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'NOx grafikai'!$D$24:$W$24</c:f>
              <c:numCache>
                <c:formatCode>0.0%</c:formatCode>
                <c:ptCount val="20"/>
                <c:pt idx="0">
                  <c:v>1.9163555911258741E-6</c:v>
                </c:pt>
                <c:pt idx="1">
                  <c:v>2.3872154402634894E-6</c:v>
                </c:pt>
                <c:pt idx="2">
                  <c:v>3.5080001860286655E-6</c:v>
                </c:pt>
                <c:pt idx="3">
                  <c:v>3.8697408361529994E-6</c:v>
                </c:pt>
                <c:pt idx="4">
                  <c:v>1.8180211724676517E-6</c:v>
                </c:pt>
                <c:pt idx="5">
                  <c:v>2.0569897336711807E-6</c:v>
                </c:pt>
                <c:pt idx="6">
                  <c:v>2.0230273244067181E-6</c:v>
                </c:pt>
                <c:pt idx="7">
                  <c:v>2.8795783900743781E-6</c:v>
                </c:pt>
                <c:pt idx="8">
                  <c:v>3.8158496381605507E-6</c:v>
                </c:pt>
                <c:pt idx="9">
                  <c:v>3.2803974109648947E-6</c:v>
                </c:pt>
                <c:pt idx="10">
                  <c:v>2.8736333750398562E-6</c:v>
                </c:pt>
                <c:pt idx="11">
                  <c:v>2.2893876885108573E-6</c:v>
                </c:pt>
                <c:pt idx="12">
                  <c:v>2.61214949623078E-6</c:v>
                </c:pt>
                <c:pt idx="13">
                  <c:v>3.0384006926183594E-6</c:v>
                </c:pt>
                <c:pt idx="14">
                  <c:v>3.5199100896742823E-6</c:v>
                </c:pt>
                <c:pt idx="15">
                  <c:v>2.67038928886875E-6</c:v>
                </c:pt>
                <c:pt idx="16">
                  <c:v>2.9364147529106291E-6</c:v>
                </c:pt>
                <c:pt idx="17">
                  <c:v>4.4838987446277912E-6</c:v>
                </c:pt>
                <c:pt idx="18">
                  <c:v>2.3252845466231986E-6</c:v>
                </c:pt>
                <c:pt idx="19">
                  <c:v>4.8124767339411259E-6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15A-4977-88AF-35AB53888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742390800"/>
        <c:axId val="1742377488"/>
      </c:barChart>
      <c:catAx>
        <c:axId val="174239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742377488"/>
        <c:crosses val="autoZero"/>
        <c:auto val="1"/>
        <c:lblAlgn val="ctr"/>
        <c:lblOffset val="100"/>
        <c:noMultiLvlLbl val="0"/>
      </c:catAx>
      <c:valAx>
        <c:axId val="1742377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742390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5</a:t>
            </a:r>
            <a:r>
              <a:rPr lang="en-US" sz="1200" baseline="0"/>
              <a:t> did</a:t>
            </a:r>
            <a:r>
              <a:rPr lang="lt-LT" sz="1200" baseline="0"/>
              <a:t>ž</a:t>
            </a:r>
            <a:r>
              <a:rPr lang="en-US" sz="1200" baseline="0"/>
              <a:t>iausi</a:t>
            </a:r>
            <a:r>
              <a:rPr lang="lt-LT" sz="1200" baseline="0"/>
              <a:t> </a:t>
            </a:r>
            <a:r>
              <a:rPr lang="en-US" sz="1200" baseline="0"/>
              <a:t>KD2.5</a:t>
            </a:r>
            <a:r>
              <a:rPr lang="lt-LT" sz="1200" baseline="0"/>
              <a:t> šaltiniai Lietuvoje </a:t>
            </a:r>
            <a:r>
              <a:rPr lang="en-US" sz="1200" baseline="0"/>
              <a:t>2022</a:t>
            </a:r>
            <a:r>
              <a:rPr lang="lt-LT" sz="1200" baseline="0"/>
              <a:t>-</a:t>
            </a:r>
            <a:r>
              <a:rPr lang="en-US" sz="1200" baseline="0"/>
              <a:t>2024 m. </a:t>
            </a:r>
            <a:endParaRPr lang="lt-LT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'KD2.5 grafikai'!$C$50</c:f>
              <c:strCache>
                <c:ptCount val="1"/>
                <c:pt idx="0">
                  <c:v>Stacionarus kuro deginimas namų ūkiuose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'KD2.5 grafikai'!$H$49:$J$49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'KD2.5 grafikai'!$H$50:$J$50</c:f>
              <c:numCache>
                <c:formatCode>0.0%</c:formatCode>
                <c:ptCount val="3"/>
                <c:pt idx="0">
                  <c:v>0.60248491290276152</c:v>
                </c:pt>
                <c:pt idx="1">
                  <c:v>0.57237924683534502</c:v>
                </c:pt>
                <c:pt idx="2">
                  <c:v>0.62049519608872983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00-49C9-B772-32CA088D491C}"/>
            </c:ext>
          </c:extLst>
        </c:ser>
        <c:ser>
          <c:idx val="1"/>
          <c:order val="1"/>
          <c:tx>
            <c:strRef>
              <c:f>'KD2.5 grafikai'!$C$51</c:f>
              <c:strCache>
                <c:ptCount val="1"/>
                <c:pt idx="0">
                  <c:v>Viešoji elektros ir šilumos gamyba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'KD2.5 grafikai'!$H$49:$J$49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'KD2.5 grafikai'!$H$51:$J$51</c:f>
              <c:numCache>
                <c:formatCode>0.0%</c:formatCode>
                <c:ptCount val="3"/>
                <c:pt idx="0">
                  <c:v>7.3317924602696455E-2</c:v>
                </c:pt>
                <c:pt idx="1">
                  <c:v>7.8786865387290586E-2</c:v>
                </c:pt>
                <c:pt idx="2">
                  <c:v>7.1887572047396056E-2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00-49C9-B772-32CA088D491C}"/>
            </c:ext>
          </c:extLst>
        </c:ser>
        <c:ser>
          <c:idx val="2"/>
          <c:order val="2"/>
          <c:tx>
            <c:strRef>
              <c:f>'KD2.5 grafikai'!$C$53</c:f>
              <c:strCache>
                <c:ptCount val="1"/>
                <c:pt idx="0">
                  <c:v>Lengvųjų automobilių transportas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'KD2.5 grafikai'!$H$49:$J$49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'KD2.5 grafikai'!$H$53:$J$53</c:f>
              <c:numCache>
                <c:formatCode>0.0%</c:formatCode>
                <c:ptCount val="3"/>
                <c:pt idx="0">
                  <c:v>2.7023362745697183E-2</c:v>
                </c:pt>
                <c:pt idx="1">
                  <c:v>2.4128585931928466E-2</c:v>
                </c:pt>
                <c:pt idx="2">
                  <c:v>2.5431341794661739E-2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00-49C9-B772-32CA088D491C}"/>
            </c:ext>
          </c:extLst>
        </c:ser>
        <c:ser>
          <c:idx val="3"/>
          <c:order val="3"/>
          <c:tx>
            <c:strRef>
              <c:f>'KD2.5 grafikai'!$C$52</c:f>
              <c:strCache>
                <c:ptCount val="1"/>
                <c:pt idx="0">
                  <c:v>Gaisrai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'KD2.5 grafikai'!$H$49:$J$49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'KD2.5 grafikai'!$H$52:$J$52</c:f>
              <c:numCache>
                <c:formatCode>0.0%</c:formatCode>
                <c:ptCount val="3"/>
                <c:pt idx="0">
                  <c:v>2.6246733020260999E-2</c:v>
                </c:pt>
                <c:pt idx="1">
                  <c:v>2.7186539181514448E-2</c:v>
                </c:pt>
                <c:pt idx="2">
                  <c:v>2.8761592065768875E-2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D00-49C9-B772-32CA088D491C}"/>
            </c:ext>
          </c:extLst>
        </c:ser>
        <c:ser>
          <c:idx val="4"/>
          <c:order val="4"/>
          <c:tx>
            <c:strRef>
              <c:f>'KD2.5 grafikai'!$C$54</c:f>
              <c:strCache>
                <c:ptCount val="1"/>
                <c:pt idx="0">
                  <c:v>Žemės ūkio darbai fermose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'KD2.5 grafikai'!$H$49:$J$49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'KD2.5 grafikai'!$H$54:$J$54</c:f>
              <c:numCache>
                <c:formatCode>0.0%</c:formatCode>
                <c:ptCount val="3"/>
                <c:pt idx="0">
                  <c:v>2.6304251698326207E-2</c:v>
                </c:pt>
                <c:pt idx="1">
                  <c:v>2.7974680267069431E-2</c:v>
                </c:pt>
                <c:pt idx="2">
                  <c:v>3.1187715008470281E-2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D00-49C9-B772-32CA088D491C}"/>
            </c:ext>
          </c:extLst>
        </c:ser>
        <c:ser>
          <c:idx val="5"/>
          <c:order val="5"/>
          <c:tx>
            <c:strRef>
              <c:f>'KD2.5 grafikai'!$C$55</c:f>
              <c:strCache>
                <c:ptCount val="1"/>
                <c:pt idx="0">
                  <c:v>kiti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97F-4DBC-82EC-1593E9B19AB1}"/>
              </c:ext>
            </c:extLst>
          </c:dPt>
          <c:cat>
            <c:numRef>
              <c:f>'KD2.5 grafikai'!$H$49:$J$49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'KD2.5 grafikai'!$H$55:$J$55</c:f>
              <c:numCache>
                <c:formatCode>0.0%</c:formatCode>
                <c:ptCount val="3"/>
                <c:pt idx="0">
                  <c:v>0.24462281503025779</c:v>
                </c:pt>
                <c:pt idx="1">
                  <c:v>0.26954408239685201</c:v>
                </c:pt>
                <c:pt idx="2">
                  <c:v>0.22223658299497312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D00-49C9-B772-32CA088D4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760605967"/>
        <c:axId val="1760608047"/>
      </c:barChart>
      <c:catAx>
        <c:axId val="17606059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760608047"/>
        <c:crosses val="autoZero"/>
        <c:auto val="1"/>
        <c:lblAlgn val="ctr"/>
        <c:lblOffset val="100"/>
        <c:noMultiLvlLbl val="0"/>
      </c:catAx>
      <c:valAx>
        <c:axId val="1760608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7606059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5</a:t>
            </a:r>
            <a:r>
              <a:rPr lang="en-US" sz="1200" baseline="0"/>
              <a:t> did</a:t>
            </a:r>
            <a:r>
              <a:rPr lang="lt-LT" sz="1200" baseline="0"/>
              <a:t>ž</a:t>
            </a:r>
            <a:r>
              <a:rPr lang="en-US" sz="1200" baseline="0"/>
              <a:t>iausi</a:t>
            </a:r>
            <a:r>
              <a:rPr lang="lt-LT" sz="1200" baseline="0"/>
              <a:t> </a:t>
            </a:r>
            <a:r>
              <a:rPr lang="en-US" sz="1200" baseline="0"/>
              <a:t>NOx</a:t>
            </a:r>
            <a:r>
              <a:rPr lang="lt-LT" sz="1200" baseline="0"/>
              <a:t> šaltiniai Lietuvoje </a:t>
            </a:r>
            <a:r>
              <a:rPr lang="en-US" sz="1200" baseline="0"/>
              <a:t>2022</a:t>
            </a:r>
            <a:r>
              <a:rPr lang="lt-LT" sz="1200" baseline="0"/>
              <a:t>-</a:t>
            </a:r>
            <a:r>
              <a:rPr lang="en-US" sz="1200" baseline="0"/>
              <a:t>2024 m. </a:t>
            </a:r>
            <a:endParaRPr lang="lt-LT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'NOx grafikai'!$C$46</c:f>
              <c:strCache>
                <c:ptCount val="1"/>
                <c:pt idx="0">
                  <c:v>Sunkvežimių ir autobusų transportas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'NOx grafikai'!$H$45:$J$45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'NOx grafikai'!$H$46:$J$46</c:f>
              <c:numCache>
                <c:formatCode>0.0%</c:formatCode>
                <c:ptCount val="3"/>
                <c:pt idx="0">
                  <c:v>0.32542807676044477</c:v>
                </c:pt>
                <c:pt idx="1">
                  <c:v>0.34631045221687923</c:v>
                </c:pt>
                <c:pt idx="2">
                  <c:v>0.25839527271776686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84-4CCC-844B-4A1F7F98739B}"/>
            </c:ext>
          </c:extLst>
        </c:ser>
        <c:ser>
          <c:idx val="1"/>
          <c:order val="1"/>
          <c:tx>
            <c:strRef>
              <c:f>'NOx grafikai'!$C$47</c:f>
              <c:strCache>
                <c:ptCount val="1"/>
                <c:pt idx="0">
                  <c:v>Lengvųjų automobilių transportas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'NOx grafikai'!$H$45:$J$45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'NOx grafikai'!$H$47:$J$47</c:f>
              <c:numCache>
                <c:formatCode>0.0%</c:formatCode>
                <c:ptCount val="3"/>
                <c:pt idx="0">
                  <c:v>0.17008132531599268</c:v>
                </c:pt>
                <c:pt idx="1">
                  <c:v>0.17113734380676954</c:v>
                </c:pt>
                <c:pt idx="2">
                  <c:v>0.18343838707820509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84-4CCC-844B-4A1F7F98739B}"/>
            </c:ext>
          </c:extLst>
        </c:ser>
        <c:ser>
          <c:idx val="2"/>
          <c:order val="2"/>
          <c:tx>
            <c:strRef>
              <c:f>'NOx grafikai'!$C$48</c:f>
              <c:strCache>
                <c:ptCount val="1"/>
                <c:pt idx="0">
                  <c:v>Viešoji elektros ir šilumos gamyba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'NOx grafikai'!$H$45:$J$45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'NOx grafikai'!$H$48:$J$48</c:f>
              <c:numCache>
                <c:formatCode>0.0%</c:formatCode>
                <c:ptCount val="3"/>
                <c:pt idx="0">
                  <c:v>0.13634203615539628</c:v>
                </c:pt>
                <c:pt idx="1">
                  <c:v>0.13852821296187454</c:v>
                </c:pt>
                <c:pt idx="2">
                  <c:v>0.14501069076789319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84-4CCC-844B-4A1F7F98739B}"/>
            </c:ext>
          </c:extLst>
        </c:ser>
        <c:ser>
          <c:idx val="3"/>
          <c:order val="3"/>
          <c:tx>
            <c:strRef>
              <c:f>'NOx grafikai'!$C$49</c:f>
              <c:strCache>
                <c:ptCount val="1"/>
                <c:pt idx="0">
                  <c:v>Mobilus kuro deginimas žemės ūkio ir miškininkystės sektoriaus  ne kelių mechanizmuose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'NOx grafikai'!$H$45:$J$45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'NOx grafikai'!$H$49:$J$49</c:f>
              <c:numCache>
                <c:formatCode>0.0%</c:formatCode>
                <c:ptCount val="3"/>
                <c:pt idx="0">
                  <c:v>8.3211815747403356E-2</c:v>
                </c:pt>
                <c:pt idx="1">
                  <c:v>8.0007359818275295E-2</c:v>
                </c:pt>
                <c:pt idx="2">
                  <c:v>0.1021021427760446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84-4CCC-844B-4A1F7F98739B}"/>
            </c:ext>
          </c:extLst>
        </c:ser>
        <c:ser>
          <c:idx val="4"/>
          <c:order val="4"/>
          <c:tx>
            <c:strRef>
              <c:f>'NOx grafikai'!$C$50</c:f>
              <c:strCache>
                <c:ptCount val="1"/>
                <c:pt idx="0">
                  <c:v>Stacionarus kuro deginimas namų ūkiuose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'NOx grafikai'!$H$45:$J$45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'NOx grafikai'!$H$50:$J$50</c:f>
              <c:numCache>
                <c:formatCode>0.0%</c:formatCode>
                <c:ptCount val="3"/>
                <c:pt idx="0">
                  <c:v>5.2199395543951858E-2</c:v>
                </c:pt>
                <c:pt idx="1">
                  <c:v>5.0033335010030308E-2</c:v>
                </c:pt>
                <c:pt idx="2">
                  <c:v>6.3012993208944199E-2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84-4CCC-844B-4A1F7F98739B}"/>
            </c:ext>
          </c:extLst>
        </c:ser>
        <c:ser>
          <c:idx val="5"/>
          <c:order val="5"/>
          <c:tx>
            <c:strRef>
              <c:f>'NOx grafikai'!$C$51</c:f>
              <c:strCache>
                <c:ptCount val="1"/>
                <c:pt idx="0">
                  <c:v>kiti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'NOx grafikai'!$H$45:$J$45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'NOx grafikai'!$H$51:$J$51</c:f>
              <c:numCache>
                <c:formatCode>0.0%</c:formatCode>
                <c:ptCount val="3"/>
                <c:pt idx="0">
                  <c:v>0.39396646768102533</c:v>
                </c:pt>
                <c:pt idx="1">
                  <c:v>0.24071480579759436</c:v>
                </c:pt>
                <c:pt idx="2">
                  <c:v>0.40367940659340246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984-4CCC-844B-4A1F7F987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760605967"/>
        <c:axId val="1760608047"/>
      </c:barChart>
      <c:catAx>
        <c:axId val="17606059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760608047"/>
        <c:crosses val="autoZero"/>
        <c:auto val="1"/>
        <c:lblAlgn val="ctr"/>
        <c:lblOffset val="100"/>
        <c:noMultiLvlLbl val="0"/>
      </c:catAx>
      <c:valAx>
        <c:axId val="1760608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7606059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NMLOJ </a:t>
            </a:r>
            <a:r>
              <a:rPr lang="lt-LT" sz="1200" b="1"/>
              <a:t>išmetimai į aplinkos orą Lietuvos ūkyje pagal ūkio sektorius, 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'NMLOJ grafikai'!$C$20</c:f>
              <c:strCache>
                <c:ptCount val="1"/>
                <c:pt idx="0">
                  <c:v>ENERGIJOS GAMYBA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'NMLOJ grafikai'!$D$2:$W$2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'NMLOJ grafikai'!$D$20:$W$20</c:f>
              <c:numCache>
                <c:formatCode>0.0%</c:formatCode>
                <c:ptCount val="20"/>
                <c:pt idx="0">
                  <c:v>0.23408331485584824</c:v>
                </c:pt>
                <c:pt idx="1">
                  <c:v>0.24287436422020936</c:v>
                </c:pt>
                <c:pt idx="2">
                  <c:v>0.2374914779104943</c:v>
                </c:pt>
                <c:pt idx="3">
                  <c:v>0.2447060204095467</c:v>
                </c:pt>
                <c:pt idx="4">
                  <c:v>0.28028297549764647</c:v>
                </c:pt>
                <c:pt idx="5">
                  <c:v>0.29550426626979687</c:v>
                </c:pt>
                <c:pt idx="6">
                  <c:v>0.29825533705857826</c:v>
                </c:pt>
                <c:pt idx="7">
                  <c:v>0.29039127645139617</c:v>
                </c:pt>
                <c:pt idx="8">
                  <c:v>0.28955519642872851</c:v>
                </c:pt>
                <c:pt idx="9">
                  <c:v>0.27267428183775694</c:v>
                </c:pt>
                <c:pt idx="10">
                  <c:v>0.26395085572244048</c:v>
                </c:pt>
                <c:pt idx="11">
                  <c:v>0.24308382927270078</c:v>
                </c:pt>
                <c:pt idx="12">
                  <c:v>0.23440698834118112</c:v>
                </c:pt>
                <c:pt idx="13">
                  <c:v>0.20837087140894966</c:v>
                </c:pt>
                <c:pt idx="14">
                  <c:v>0.19688485635155617</c:v>
                </c:pt>
                <c:pt idx="15">
                  <c:v>0.19853220373961103</c:v>
                </c:pt>
                <c:pt idx="16">
                  <c:v>0.19103991441703469</c:v>
                </c:pt>
                <c:pt idx="17">
                  <c:v>0.18879004924137244</c:v>
                </c:pt>
                <c:pt idx="18">
                  <c:v>0.16599240224878722</c:v>
                </c:pt>
                <c:pt idx="19">
                  <c:v>0.18134684532588466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2A-4EB2-AA31-F6CE9B50D57A}"/>
            </c:ext>
          </c:extLst>
        </c:ser>
        <c:ser>
          <c:idx val="1"/>
          <c:order val="1"/>
          <c:tx>
            <c:strRef>
              <c:f>'NMLOJ grafikai'!$C$21</c:f>
              <c:strCache>
                <c:ptCount val="1"/>
                <c:pt idx="0">
                  <c:v>DEGALŲ / KURO GAMYBA IR PASKIRSTYMAS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'NMLOJ grafikai'!$D$2:$W$2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'NMLOJ grafikai'!$D$21:$W$21</c:f>
              <c:numCache>
                <c:formatCode>0.0%</c:formatCode>
                <c:ptCount val="20"/>
                <c:pt idx="0">
                  <c:v>0.24702183684012613</c:v>
                </c:pt>
                <c:pt idx="1">
                  <c:v>0.23730076734406133</c:v>
                </c:pt>
                <c:pt idx="2">
                  <c:v>0.21160041422197334</c:v>
                </c:pt>
                <c:pt idx="3">
                  <c:v>0.27412090854805093</c:v>
                </c:pt>
                <c:pt idx="4">
                  <c:v>0.27618245409039355</c:v>
                </c:pt>
                <c:pt idx="5">
                  <c:v>0.28194243175872852</c:v>
                </c:pt>
                <c:pt idx="6">
                  <c:v>0.2960297243871311</c:v>
                </c:pt>
                <c:pt idx="7">
                  <c:v>0.2869346189550272</c:v>
                </c:pt>
                <c:pt idx="8">
                  <c:v>0.30847156910459106</c:v>
                </c:pt>
                <c:pt idx="9">
                  <c:v>0.28426234736385059</c:v>
                </c:pt>
                <c:pt idx="10">
                  <c:v>0.30864053994314417</c:v>
                </c:pt>
                <c:pt idx="11">
                  <c:v>0.32043180630505819</c:v>
                </c:pt>
                <c:pt idx="12">
                  <c:v>0.32918496526825342</c:v>
                </c:pt>
                <c:pt idx="13">
                  <c:v>0.32348925140343798</c:v>
                </c:pt>
                <c:pt idx="14">
                  <c:v>0.33372530153287122</c:v>
                </c:pt>
                <c:pt idx="15">
                  <c:v>0.31309346737269483</c:v>
                </c:pt>
                <c:pt idx="16">
                  <c:v>0.29155585908711379</c:v>
                </c:pt>
                <c:pt idx="17">
                  <c:v>0.25991413353377529</c:v>
                </c:pt>
                <c:pt idx="18">
                  <c:v>0.27990633861902636</c:v>
                </c:pt>
                <c:pt idx="19">
                  <c:v>0.21051197513725811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2A-4EB2-AA31-F6CE9B50D57A}"/>
            </c:ext>
          </c:extLst>
        </c:ser>
        <c:ser>
          <c:idx val="4"/>
          <c:order val="2"/>
          <c:tx>
            <c:strRef>
              <c:f>'NMLOJ grafikai'!$C$24</c:f>
              <c:strCache>
                <c:ptCount val="1"/>
                <c:pt idx="0">
                  <c:v>KELIŲ TRANSPORTAS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'NMLOJ grafikai'!$D$2:$W$2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'NMLOJ grafikai'!$D$24:$W$24</c:f>
              <c:numCache>
                <c:formatCode>0.0%</c:formatCode>
                <c:ptCount val="20"/>
                <c:pt idx="0">
                  <c:v>0.17764241779471074</c:v>
                </c:pt>
                <c:pt idx="1">
                  <c:v>0.16444683246205488</c:v>
                </c:pt>
                <c:pt idx="2">
                  <c:v>0.17190045349261651</c:v>
                </c:pt>
                <c:pt idx="3">
                  <c:v>0.15543153755480743</c:v>
                </c:pt>
                <c:pt idx="4">
                  <c:v>0.14050311235930524</c:v>
                </c:pt>
                <c:pt idx="5">
                  <c:v>0.1300617419340028</c:v>
                </c:pt>
                <c:pt idx="6">
                  <c:v>0.11318983503986321</c:v>
                </c:pt>
                <c:pt idx="7">
                  <c:v>9.5712979120441924E-2</c:v>
                </c:pt>
                <c:pt idx="8">
                  <c:v>8.5132593842449367E-2</c:v>
                </c:pt>
                <c:pt idx="9">
                  <c:v>8.4823609240801415E-2</c:v>
                </c:pt>
                <c:pt idx="10">
                  <c:v>7.6622439940758333E-2</c:v>
                </c:pt>
                <c:pt idx="11">
                  <c:v>7.2342864338853702E-2</c:v>
                </c:pt>
                <c:pt idx="12">
                  <c:v>6.316527407188538E-2</c:v>
                </c:pt>
                <c:pt idx="13">
                  <c:v>6.173074608116106E-2</c:v>
                </c:pt>
                <c:pt idx="14">
                  <c:v>6.0854483988040331E-2</c:v>
                </c:pt>
                <c:pt idx="15">
                  <c:v>5.9689421508789926E-2</c:v>
                </c:pt>
                <c:pt idx="16">
                  <c:v>5.3710109067696042E-2</c:v>
                </c:pt>
                <c:pt idx="17">
                  <c:v>4.6937951041686111E-2</c:v>
                </c:pt>
                <c:pt idx="18">
                  <c:v>4.8515519562325658E-2</c:v>
                </c:pt>
                <c:pt idx="19">
                  <c:v>5.0632586295210731E-2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F2A-4EB2-AA31-F6CE9B50D57A}"/>
            </c:ext>
          </c:extLst>
        </c:ser>
        <c:ser>
          <c:idx val="6"/>
          <c:order val="3"/>
          <c:tx>
            <c:strRef>
              <c:f>'NMLOJ grafikai'!$C$26</c:f>
              <c:strCache>
                <c:ptCount val="1"/>
                <c:pt idx="0">
                  <c:v>TIRPIKLIŲ VARTOJIMAS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'NMLOJ grafikai'!$D$2:$W$2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'NMLOJ grafikai'!$D$26:$W$26</c:f>
              <c:numCache>
                <c:formatCode>0.0%</c:formatCode>
                <c:ptCount val="20"/>
                <c:pt idx="0">
                  <c:v>0.22389473744067295</c:v>
                </c:pt>
                <c:pt idx="1">
                  <c:v>0.24076022224728957</c:v>
                </c:pt>
                <c:pt idx="2">
                  <c:v>0.26326909550937938</c:v>
                </c:pt>
                <c:pt idx="3">
                  <c:v>0.25786321528791489</c:v>
                </c:pt>
                <c:pt idx="4">
                  <c:v>0.23698939905103661</c:v>
                </c:pt>
                <c:pt idx="5">
                  <c:v>0.22086832182917915</c:v>
                </c:pt>
                <c:pt idx="6">
                  <c:v>0.21580435000840717</c:v>
                </c:pt>
                <c:pt idx="7">
                  <c:v>0.21331332715681708</c:v>
                </c:pt>
                <c:pt idx="8">
                  <c:v>0.21160220126424775</c:v>
                </c:pt>
                <c:pt idx="9">
                  <c:v>0.24344405449982603</c:v>
                </c:pt>
                <c:pt idx="10">
                  <c:v>0.24817323085298126</c:v>
                </c:pt>
                <c:pt idx="11">
                  <c:v>0.28324241094182778</c:v>
                </c:pt>
                <c:pt idx="12">
                  <c:v>0.29217327033704799</c:v>
                </c:pt>
                <c:pt idx="13">
                  <c:v>0.32454109205030285</c:v>
                </c:pt>
                <c:pt idx="14">
                  <c:v>0.34862550781254908</c:v>
                </c:pt>
                <c:pt idx="15">
                  <c:v>0.35108768808154012</c:v>
                </c:pt>
                <c:pt idx="16">
                  <c:v>0.37644837338316078</c:v>
                </c:pt>
                <c:pt idx="17">
                  <c:v>0.41990248397187585</c:v>
                </c:pt>
                <c:pt idx="18">
                  <c:v>0.40710063201377183</c:v>
                </c:pt>
                <c:pt idx="19">
                  <c:v>0.42378721163669264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F2A-4EB2-AA31-F6CE9B50D57A}"/>
            </c:ext>
          </c:extLst>
        </c:ser>
        <c:ser>
          <c:idx val="5"/>
          <c:order val="4"/>
          <c:tx>
            <c:strRef>
              <c:f>'NMLOJ grafikai'!$C$25</c:f>
              <c:strCache>
                <c:ptCount val="1"/>
                <c:pt idx="0">
                  <c:v>KITI PRAMONĖS PROCESAI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'NMLOJ grafikai'!$D$2:$W$2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'NMLOJ grafikai'!$D$25:$W$25</c:f>
              <c:numCache>
                <c:formatCode>0.0%</c:formatCode>
                <c:ptCount val="20"/>
                <c:pt idx="0">
                  <c:v>6.0158792220814598E-2</c:v>
                </c:pt>
                <c:pt idx="1">
                  <c:v>5.9060005118779693E-2</c:v>
                </c:pt>
                <c:pt idx="2">
                  <c:v>6.0779070837429033E-2</c:v>
                </c:pt>
                <c:pt idx="3">
                  <c:v>1.1937484733381789E-2</c:v>
                </c:pt>
                <c:pt idx="4">
                  <c:v>1.262952820018132E-2</c:v>
                </c:pt>
                <c:pt idx="5">
                  <c:v>1.5297811430634883E-2</c:v>
                </c:pt>
                <c:pt idx="6">
                  <c:v>1.6736672580043997E-2</c:v>
                </c:pt>
                <c:pt idx="7">
                  <c:v>5.8749801930097448E-2</c:v>
                </c:pt>
                <c:pt idx="8">
                  <c:v>6.0809590331650017E-2</c:v>
                </c:pt>
                <c:pt idx="9">
                  <c:v>6.8367516682161802E-2</c:v>
                </c:pt>
                <c:pt idx="10">
                  <c:v>6.0476753520978817E-2</c:v>
                </c:pt>
                <c:pt idx="11">
                  <c:v>4.4160098843819204E-2</c:v>
                </c:pt>
                <c:pt idx="12">
                  <c:v>4.5330602544282596E-2</c:v>
                </c:pt>
                <c:pt idx="13">
                  <c:v>4.7839902457357406E-2</c:v>
                </c:pt>
                <c:pt idx="14">
                  <c:v>2.7804755362288821E-2</c:v>
                </c:pt>
                <c:pt idx="15">
                  <c:v>4.7273858245737065E-2</c:v>
                </c:pt>
                <c:pt idx="16">
                  <c:v>5.9035311477106577E-2</c:v>
                </c:pt>
                <c:pt idx="17">
                  <c:v>5.825025507339375E-2</c:v>
                </c:pt>
                <c:pt idx="18">
                  <c:v>7.1133599128602759E-2</c:v>
                </c:pt>
                <c:pt idx="19">
                  <c:v>0.10289414555982401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F2A-4EB2-AA31-F6CE9B50D57A}"/>
            </c:ext>
          </c:extLst>
        </c:ser>
        <c:ser>
          <c:idx val="3"/>
          <c:order val="5"/>
          <c:tx>
            <c:strRef>
              <c:f>'NMLOJ grafikai'!$C$23</c:f>
              <c:strCache>
                <c:ptCount val="1"/>
                <c:pt idx="0">
                  <c:v>NE KELIŲ TRANSPORTAS IR MECHANIZMAI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'NMLOJ grafikai'!$D$2:$W$2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'NMLOJ grafikai'!$D$23:$W$23</c:f>
              <c:numCache>
                <c:formatCode>0.0%</c:formatCode>
                <c:ptCount val="20"/>
                <c:pt idx="0">
                  <c:v>4.3857151572508281E-2</c:v>
                </c:pt>
                <c:pt idx="1">
                  <c:v>4.2188537850674106E-2</c:v>
                </c:pt>
                <c:pt idx="2">
                  <c:v>4.2030455221697911E-2</c:v>
                </c:pt>
                <c:pt idx="3">
                  <c:v>4.3722978205438558E-2</c:v>
                </c:pt>
                <c:pt idx="4">
                  <c:v>4.0592090031087789E-2</c:v>
                </c:pt>
                <c:pt idx="5">
                  <c:v>4.2550620847409883E-2</c:v>
                </c:pt>
                <c:pt idx="6">
                  <c:v>4.5079858254511183E-2</c:v>
                </c:pt>
                <c:pt idx="7">
                  <c:v>4.1393109117943729E-2</c:v>
                </c:pt>
                <c:pt idx="8">
                  <c:v>3.0680059814082505E-2</c:v>
                </c:pt>
                <c:pt idx="9">
                  <c:v>3.2475011844154564E-2</c:v>
                </c:pt>
                <c:pt idx="10">
                  <c:v>2.8039449178535038E-2</c:v>
                </c:pt>
                <c:pt idx="11">
                  <c:v>2.4836610246462543E-2</c:v>
                </c:pt>
                <c:pt idx="12">
                  <c:v>2.4322288450335201E-2</c:v>
                </c:pt>
                <c:pt idx="13">
                  <c:v>2.3468541174319693E-2</c:v>
                </c:pt>
                <c:pt idx="14">
                  <c:v>2.2584556909597479E-2</c:v>
                </c:pt>
                <c:pt idx="15">
                  <c:v>2.0452257345033156E-2</c:v>
                </c:pt>
                <c:pt idx="16">
                  <c:v>1.9112839861618575E-2</c:v>
                </c:pt>
                <c:pt idx="17">
                  <c:v>1.7036977989859783E-2</c:v>
                </c:pt>
                <c:pt idx="18">
                  <c:v>1.8216315650312172E-2</c:v>
                </c:pt>
                <c:pt idx="19">
                  <c:v>2.0809227685643961E-2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F2A-4EB2-AA31-F6CE9B50D57A}"/>
            </c:ext>
          </c:extLst>
        </c:ser>
        <c:ser>
          <c:idx val="8"/>
          <c:order val="6"/>
          <c:tx>
            <c:strRef>
              <c:f>'NMLOJ grafikai'!$C$28</c:f>
              <c:strCache>
                <c:ptCount val="1"/>
                <c:pt idx="0">
                  <c:v>ATLIEKŲ TVARKYMAS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'NMLOJ grafikai'!$D$2:$W$2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'NMLOJ grafikai'!$D$28:$W$28</c:f>
              <c:numCache>
                <c:formatCode>0.0%</c:formatCode>
                <c:ptCount val="20"/>
                <c:pt idx="0">
                  <c:v>1.1536449847956914E-2</c:v>
                </c:pt>
                <c:pt idx="1">
                  <c:v>1.1428010572935816E-2</c:v>
                </c:pt>
                <c:pt idx="2">
                  <c:v>1.1153100554058852E-2</c:v>
                </c:pt>
                <c:pt idx="3">
                  <c:v>1.1076725131066141E-2</c:v>
                </c:pt>
                <c:pt idx="4">
                  <c:v>1.1859189170812854E-2</c:v>
                </c:pt>
                <c:pt idx="5">
                  <c:v>1.2717711556733194E-2</c:v>
                </c:pt>
                <c:pt idx="6">
                  <c:v>1.3817325148584846E-2</c:v>
                </c:pt>
                <c:pt idx="7">
                  <c:v>1.2243025900714121E-2</c:v>
                </c:pt>
                <c:pt idx="8">
                  <c:v>1.2524111735917928E-2</c:v>
                </c:pt>
                <c:pt idx="9">
                  <c:v>1.2625821796862552E-2</c:v>
                </c:pt>
                <c:pt idx="10">
                  <c:v>1.2843379351512838E-2</c:v>
                </c:pt>
                <c:pt idx="11">
                  <c:v>1.0755976738613147E-2</c:v>
                </c:pt>
                <c:pt idx="12">
                  <c:v>1.0299127517947712E-2</c:v>
                </c:pt>
                <c:pt idx="13">
                  <c:v>1.0108216529828283E-2</c:v>
                </c:pt>
                <c:pt idx="14">
                  <c:v>8.724137102969801E-3</c:v>
                </c:pt>
                <c:pt idx="15">
                  <c:v>9.2049239445023533E-3</c:v>
                </c:pt>
                <c:pt idx="16">
                  <c:v>8.4257915522689599E-3</c:v>
                </c:pt>
                <c:pt idx="17">
                  <c:v>8.6377776627652118E-3</c:v>
                </c:pt>
                <c:pt idx="18">
                  <c:v>8.7284930458705057E-3</c:v>
                </c:pt>
                <c:pt idx="19">
                  <c:v>9.4440275329697419E-3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F2A-4EB2-AA31-F6CE9B50D57A}"/>
            </c:ext>
          </c:extLst>
        </c:ser>
        <c:ser>
          <c:idx val="2"/>
          <c:order val="7"/>
          <c:tx>
            <c:strRef>
              <c:f>'NMLOJ grafikai'!$C$22</c:f>
              <c:strCache>
                <c:ptCount val="1"/>
                <c:pt idx="0">
                  <c:v>PROCESAI CHEMIJOS PRAMONĖJE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'NMLOJ grafikai'!$D$2:$W$2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'NMLOJ grafikai'!$D$22:$W$22</c:f>
              <c:numCache>
                <c:formatCode>0.0%</c:formatCode>
                <c:ptCount val="20"/>
                <c:pt idx="0">
                  <c:v>1.8052994273620639E-3</c:v>
                </c:pt>
                <c:pt idx="1">
                  <c:v>1.9412601839952856E-3</c:v>
                </c:pt>
                <c:pt idx="2">
                  <c:v>1.7759322523507727E-3</c:v>
                </c:pt>
                <c:pt idx="3">
                  <c:v>1.1411301297936129E-3</c:v>
                </c:pt>
                <c:pt idx="4">
                  <c:v>9.6125159953627229E-4</c:v>
                </c:pt>
                <c:pt idx="5">
                  <c:v>1.057094373514774E-3</c:v>
                </c:pt>
                <c:pt idx="6">
                  <c:v>1.086897522880193E-3</c:v>
                </c:pt>
                <c:pt idx="7">
                  <c:v>1.2618613675624345E-3</c:v>
                </c:pt>
                <c:pt idx="8">
                  <c:v>1.2246774783330886E-3</c:v>
                </c:pt>
                <c:pt idx="9">
                  <c:v>1.3273567345859672E-3</c:v>
                </c:pt>
                <c:pt idx="10">
                  <c:v>1.2533514896490097E-3</c:v>
                </c:pt>
                <c:pt idx="11">
                  <c:v>1.1464033126648092E-3</c:v>
                </c:pt>
                <c:pt idx="12">
                  <c:v>1.1174834690667185E-3</c:v>
                </c:pt>
                <c:pt idx="13">
                  <c:v>4.5137889464309322E-4</c:v>
                </c:pt>
                <c:pt idx="14">
                  <c:v>7.9640094012695052E-4</c:v>
                </c:pt>
                <c:pt idx="15">
                  <c:v>6.6617976209147351E-4</c:v>
                </c:pt>
                <c:pt idx="16">
                  <c:v>6.7180115400064294E-4</c:v>
                </c:pt>
                <c:pt idx="17">
                  <c:v>5.3037148527164412E-4</c:v>
                </c:pt>
                <c:pt idx="18">
                  <c:v>4.0669973130356887E-4</c:v>
                </c:pt>
                <c:pt idx="19">
                  <c:v>5.7398082651623282E-4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2A-4EB2-AA31-F6CE9B50D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742390800"/>
        <c:axId val="1742377488"/>
      </c:barChart>
      <c:catAx>
        <c:axId val="174239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742377488"/>
        <c:crosses val="autoZero"/>
        <c:auto val="1"/>
        <c:lblAlgn val="ctr"/>
        <c:lblOffset val="100"/>
        <c:noMultiLvlLbl val="0"/>
      </c:catAx>
      <c:valAx>
        <c:axId val="1742377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742390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5</a:t>
            </a:r>
            <a:r>
              <a:rPr lang="en-US" sz="1200" baseline="0"/>
              <a:t> did</a:t>
            </a:r>
            <a:r>
              <a:rPr lang="lt-LT" sz="1200" baseline="0"/>
              <a:t>ž</a:t>
            </a:r>
            <a:r>
              <a:rPr lang="en-US" sz="1200" baseline="0"/>
              <a:t>iausi</a:t>
            </a:r>
            <a:r>
              <a:rPr lang="lt-LT" sz="1200" baseline="0"/>
              <a:t> </a:t>
            </a:r>
            <a:r>
              <a:rPr lang="en-US" sz="1200" baseline="0"/>
              <a:t>NMLOJ</a:t>
            </a:r>
            <a:r>
              <a:rPr lang="lt-LT" sz="1200" baseline="0"/>
              <a:t> šaltiniai Lietuvoje </a:t>
            </a:r>
            <a:r>
              <a:rPr lang="en-US" sz="1200" baseline="0"/>
              <a:t>2022</a:t>
            </a:r>
            <a:r>
              <a:rPr lang="lt-LT" sz="1200" baseline="0"/>
              <a:t>-</a:t>
            </a:r>
            <a:r>
              <a:rPr lang="en-US" sz="1200" baseline="0"/>
              <a:t>2024 m. </a:t>
            </a:r>
            <a:endParaRPr lang="lt-LT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'NMLOJ grafikai'!$C$52</c:f>
              <c:strCache>
                <c:ptCount val="1"/>
                <c:pt idx="0">
                  <c:v>Naftos produktų gamyba ir sandėliavimas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'NMLOJ grafikai'!$H$51:$J$51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'NMLOJ grafikai'!$H$52:$J$52</c:f>
              <c:numCache>
                <c:formatCode>0.0%</c:formatCode>
                <c:ptCount val="3"/>
                <c:pt idx="0">
                  <c:v>0.2344456202158853</c:v>
                </c:pt>
                <c:pt idx="1">
                  <c:v>0.25432987558437981</c:v>
                </c:pt>
                <c:pt idx="2">
                  <c:v>0.18058097632746278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DB-4E73-831A-BBBD1FD487B9}"/>
            </c:ext>
          </c:extLst>
        </c:ser>
        <c:ser>
          <c:idx val="1"/>
          <c:order val="1"/>
          <c:tx>
            <c:strRef>
              <c:f>'NMLOJ grafikai'!$C$54</c:f>
              <c:strCache>
                <c:ptCount val="1"/>
                <c:pt idx="0">
                  <c:v>Stacionarus kuro deginimas namų ūkiuose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'NMLOJ grafikai'!$H$51:$J$51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'NMLOJ grafikai'!$H$53:$J$53</c:f>
              <c:numCache>
                <c:formatCode>0.0%</c:formatCode>
                <c:ptCount val="3"/>
                <c:pt idx="0">
                  <c:v>0.16898629128094078</c:v>
                </c:pt>
                <c:pt idx="1">
                  <c:v>0.14646901234500279</c:v>
                </c:pt>
                <c:pt idx="2">
                  <c:v>0.15972153424666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DB-4E73-831A-BBBD1FD487B9}"/>
            </c:ext>
          </c:extLst>
        </c:ser>
        <c:ser>
          <c:idx val="2"/>
          <c:order val="2"/>
          <c:tx>
            <c:strRef>
              <c:f>'NMLOJ grafikai'!$C$53</c:f>
              <c:strCache>
                <c:ptCount val="1"/>
                <c:pt idx="0">
                  <c:v>Dažų vartojimas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'NMLOJ grafikai'!$H$51:$J$51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'NMLOJ grafikai'!$H$54:$J$54</c:f>
              <c:numCache>
                <c:formatCode>0.0%</c:formatCode>
                <c:ptCount val="3"/>
                <c:pt idx="0">
                  <c:v>0.21872854516348869</c:v>
                </c:pt>
                <c:pt idx="1">
                  <c:v>0.21088163315758807</c:v>
                </c:pt>
                <c:pt idx="2">
                  <c:v>0.20806283817488269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DB-4E73-831A-BBBD1FD487B9}"/>
            </c:ext>
          </c:extLst>
        </c:ser>
        <c:ser>
          <c:idx val="3"/>
          <c:order val="3"/>
          <c:tx>
            <c:strRef>
              <c:f>'NMLOJ grafikai'!$C$55</c:f>
              <c:strCache>
                <c:ptCount val="1"/>
                <c:pt idx="0">
                  <c:v>Tirpiklių vartojimas namų ūkiuose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'NMLOJ grafikai'!$H$51:$J$51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'NMLOJ grafikai'!$H$55:$J$55</c:f>
              <c:numCache>
                <c:formatCode>0.0%</c:formatCode>
                <c:ptCount val="3"/>
                <c:pt idx="0">
                  <c:v>0.14574398528395488</c:v>
                </c:pt>
                <c:pt idx="1">
                  <c:v>0.1459396259410663</c:v>
                </c:pt>
                <c:pt idx="2">
                  <c:v>0.13980995857034501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DDB-4E73-831A-BBBD1FD487B9}"/>
            </c:ext>
          </c:extLst>
        </c:ser>
        <c:ser>
          <c:idx val="4"/>
          <c:order val="4"/>
          <c:tx>
            <c:strRef>
              <c:f>'NMLOJ grafikai'!$C$56</c:f>
              <c:strCache>
                <c:ptCount val="1"/>
                <c:pt idx="0">
                  <c:v>Produktų (fejerverkai, tabakas) vartojimas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'NMLOJ grafikai'!$H$51:$J$51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'NMLOJ grafikai'!$H$56:$J$56</c:f>
              <c:numCache>
                <c:formatCode>0.0%</c:formatCode>
                <c:ptCount val="3"/>
                <c:pt idx="0">
                  <c:v>4.1492565088431292E-2</c:v>
                </c:pt>
                <c:pt idx="1">
                  <c:v>5.4276661120469923E-2</c:v>
                </c:pt>
                <c:pt idx="2">
                  <c:v>8.1071870614517413E-2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DDB-4E73-831A-BBBD1FD487B9}"/>
            </c:ext>
          </c:extLst>
        </c:ser>
        <c:ser>
          <c:idx val="5"/>
          <c:order val="5"/>
          <c:tx>
            <c:strRef>
              <c:f>'NMLOJ grafikai'!$C$57</c:f>
              <c:strCache>
                <c:ptCount val="1"/>
                <c:pt idx="0">
                  <c:v>kiti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'NMLOJ grafikai'!$H$51:$J$51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'NMLOJ grafikai'!$H$57:$J$57</c:f>
              <c:numCache>
                <c:formatCode>0.0%</c:formatCode>
                <c:ptCount val="3"/>
                <c:pt idx="0">
                  <c:v>0.25301014860460219</c:v>
                </c:pt>
                <c:pt idx="1">
                  <c:v>0.21216288488267104</c:v>
                </c:pt>
                <c:pt idx="2">
                  <c:v>0.37394450995203854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DDB-4E73-831A-BBBD1FD48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760605967"/>
        <c:axId val="1760608047"/>
      </c:barChart>
      <c:catAx>
        <c:axId val="17606059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760608047"/>
        <c:crosses val="autoZero"/>
        <c:auto val="1"/>
        <c:lblAlgn val="ctr"/>
        <c:lblOffset val="100"/>
        <c:noMultiLvlLbl val="0"/>
      </c:catAx>
      <c:valAx>
        <c:axId val="1760608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7606059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200" b="1"/>
              <a:t>Sieros oksidų išmetimai į aplinkos orą Lietuvos ūkyje pagal ūkio sektorius, 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'SO2 grafikai'!$C$19</c:f>
              <c:strCache>
                <c:ptCount val="1"/>
                <c:pt idx="0">
                  <c:v>ENERGIJOS GAMYBA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'SO2 grafikai'!$D$2:$W$2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'SO2 grafikai'!$D$19:$W$19</c:f>
              <c:numCache>
                <c:formatCode>0.0%</c:formatCode>
                <c:ptCount val="20"/>
                <c:pt idx="0">
                  <c:v>0.73397077728557081</c:v>
                </c:pt>
                <c:pt idx="1">
                  <c:v>0.69840716051611895</c:v>
                </c:pt>
                <c:pt idx="2">
                  <c:v>0.74660963078028342</c:v>
                </c:pt>
                <c:pt idx="3">
                  <c:v>0.50836417732810124</c:v>
                </c:pt>
                <c:pt idx="4">
                  <c:v>0.58657477680877446</c:v>
                </c:pt>
                <c:pt idx="5">
                  <c:v>0.51340709218447578</c:v>
                </c:pt>
                <c:pt idx="6">
                  <c:v>0.43237375165452652</c:v>
                </c:pt>
                <c:pt idx="7">
                  <c:v>0.44295635027757774</c:v>
                </c:pt>
                <c:pt idx="8">
                  <c:v>0.43983632129070599</c:v>
                </c:pt>
                <c:pt idx="9">
                  <c:v>0.4399828927899716</c:v>
                </c:pt>
                <c:pt idx="10">
                  <c:v>0.48875951216987434</c:v>
                </c:pt>
                <c:pt idx="11">
                  <c:v>0.46094320454155158</c:v>
                </c:pt>
                <c:pt idx="12">
                  <c:v>0.46143832989895078</c:v>
                </c:pt>
                <c:pt idx="13">
                  <c:v>0.43682694131232574</c:v>
                </c:pt>
                <c:pt idx="14">
                  <c:v>0.40995188345740763</c:v>
                </c:pt>
                <c:pt idx="15">
                  <c:v>0.41884368456035304</c:v>
                </c:pt>
                <c:pt idx="16">
                  <c:v>0.3719949678241094</c:v>
                </c:pt>
                <c:pt idx="17">
                  <c:v>0.49467658460133263</c:v>
                </c:pt>
                <c:pt idx="18">
                  <c:v>0.46665927719334399</c:v>
                </c:pt>
                <c:pt idx="19">
                  <c:v>0.37343768701611074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8C-41AE-9725-59D6681E2178}"/>
            </c:ext>
          </c:extLst>
        </c:ser>
        <c:ser>
          <c:idx val="1"/>
          <c:order val="1"/>
          <c:tx>
            <c:strRef>
              <c:f>'SO2 grafikai'!$C$20</c:f>
              <c:strCache>
                <c:ptCount val="1"/>
                <c:pt idx="0">
                  <c:v>DEGALŲ / KURO GAMYBA IR PASKIRSTYMAS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'SO2 grafikai'!$D$2:$W$2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'SO2 grafikai'!$D$20:$W$20</c:f>
              <c:numCache>
                <c:formatCode>0.0%</c:formatCode>
                <c:ptCount val="20"/>
                <c:pt idx="0">
                  <c:v>0.16106007994301255</c:v>
                </c:pt>
                <c:pt idx="1">
                  <c:v>0.19541817446032062</c:v>
                </c:pt>
                <c:pt idx="2">
                  <c:v>0.11281567067892329</c:v>
                </c:pt>
                <c:pt idx="3">
                  <c:v>0.37041508539108214</c:v>
                </c:pt>
                <c:pt idx="4">
                  <c:v>0.28344047500348368</c:v>
                </c:pt>
                <c:pt idx="5">
                  <c:v>0.35042367764399646</c:v>
                </c:pt>
                <c:pt idx="6">
                  <c:v>0.44232979432417824</c:v>
                </c:pt>
                <c:pt idx="7">
                  <c:v>0.42125462572903527</c:v>
                </c:pt>
                <c:pt idx="8">
                  <c:v>0.40008874227271751</c:v>
                </c:pt>
                <c:pt idx="9">
                  <c:v>0.39914686684538575</c:v>
                </c:pt>
                <c:pt idx="10">
                  <c:v>0.42534285066708805</c:v>
                </c:pt>
                <c:pt idx="11">
                  <c:v>0.44092118251376122</c:v>
                </c:pt>
                <c:pt idx="12">
                  <c:v>0.42284676838149077</c:v>
                </c:pt>
                <c:pt idx="13">
                  <c:v>0.45016030166201787</c:v>
                </c:pt>
                <c:pt idx="14">
                  <c:v>0.47544588028061086</c:v>
                </c:pt>
                <c:pt idx="15">
                  <c:v>0.4635858930311394</c:v>
                </c:pt>
                <c:pt idx="16">
                  <c:v>0.52054696639968479</c:v>
                </c:pt>
                <c:pt idx="17">
                  <c:v>0.44333858990842073</c:v>
                </c:pt>
                <c:pt idx="18">
                  <c:v>0.47186241452261241</c:v>
                </c:pt>
                <c:pt idx="19">
                  <c:v>0.53064000753378238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8C-41AE-9725-59D6681E2178}"/>
            </c:ext>
          </c:extLst>
        </c:ser>
        <c:ser>
          <c:idx val="2"/>
          <c:order val="2"/>
          <c:tx>
            <c:strRef>
              <c:f>'SO2 grafikai'!$C$21</c:f>
              <c:strCache>
                <c:ptCount val="1"/>
                <c:pt idx="0">
                  <c:v>PROCESAI CHEMIJOS PRAMONĖJE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'SO2 grafikai'!$D$2:$W$2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'SO2 grafikai'!$D$21:$W$21</c:f>
              <c:numCache>
                <c:formatCode>0.0%</c:formatCode>
                <c:ptCount val="20"/>
                <c:pt idx="0">
                  <c:v>6.3711789078387815E-2</c:v>
                </c:pt>
                <c:pt idx="1">
                  <c:v>6.2469143819718402E-2</c:v>
                </c:pt>
                <c:pt idx="2">
                  <c:v>8.7950934792177138E-2</c:v>
                </c:pt>
                <c:pt idx="3">
                  <c:v>8.7656425203419555E-2</c:v>
                </c:pt>
                <c:pt idx="4">
                  <c:v>0.10300370109988345</c:v>
                </c:pt>
                <c:pt idx="5">
                  <c:v>0.10716305845956092</c:v>
                </c:pt>
                <c:pt idx="6">
                  <c:v>9.7772290565792619E-2</c:v>
                </c:pt>
                <c:pt idx="7">
                  <c:v>0.10540665373943953</c:v>
                </c:pt>
                <c:pt idx="8">
                  <c:v>0.1271883451592794</c:v>
                </c:pt>
                <c:pt idx="9">
                  <c:v>0.11838013629515694</c:v>
                </c:pt>
                <c:pt idx="10">
                  <c:v>5.1724235276152865E-2</c:v>
                </c:pt>
                <c:pt idx="11">
                  <c:v>6.0869312828214124E-2</c:v>
                </c:pt>
                <c:pt idx="12">
                  <c:v>7.1376956199482144E-2</c:v>
                </c:pt>
                <c:pt idx="13">
                  <c:v>7.2294285485179119E-2</c:v>
                </c:pt>
                <c:pt idx="14">
                  <c:v>6.4880874120153989E-2</c:v>
                </c:pt>
                <c:pt idx="15">
                  <c:v>6.7691987021596775E-2</c:v>
                </c:pt>
                <c:pt idx="16">
                  <c:v>5.9103237591019556E-2</c:v>
                </c:pt>
                <c:pt idx="17">
                  <c:v>1.5445876444752631E-2</c:v>
                </c:pt>
                <c:pt idx="18">
                  <c:v>4.2599684780022084E-3</c:v>
                </c:pt>
                <c:pt idx="19">
                  <c:v>3.3219853926989132E-2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8C-41AE-9725-59D6681E2178}"/>
            </c:ext>
          </c:extLst>
        </c:ser>
        <c:ser>
          <c:idx val="3"/>
          <c:order val="3"/>
          <c:tx>
            <c:strRef>
              <c:f>'SO2 grafikai'!$C$22</c:f>
              <c:strCache>
                <c:ptCount val="1"/>
                <c:pt idx="0">
                  <c:v>NE KELIŲ TRANSPORTAS IR MECHANIZMAI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'SO2 grafikai'!$D$2:$W$2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'SO2 grafikai'!$D$22:$W$22</c:f>
              <c:numCache>
                <c:formatCode>0.0%</c:formatCode>
                <c:ptCount val="20"/>
                <c:pt idx="0">
                  <c:v>3.7724999748051456E-2</c:v>
                </c:pt>
                <c:pt idx="1">
                  <c:v>3.9590225710828236E-2</c:v>
                </c:pt>
                <c:pt idx="2">
                  <c:v>4.673686350782582E-2</c:v>
                </c:pt>
                <c:pt idx="3">
                  <c:v>2.6736446392544074E-2</c:v>
                </c:pt>
                <c:pt idx="4">
                  <c:v>2.5544682359546773E-2</c:v>
                </c:pt>
                <c:pt idx="5">
                  <c:v>2.7314820388722197E-2</c:v>
                </c:pt>
                <c:pt idx="6">
                  <c:v>2.5931040106606445E-2</c:v>
                </c:pt>
                <c:pt idx="7">
                  <c:v>2.8549760365846916E-2</c:v>
                </c:pt>
                <c:pt idx="8">
                  <c:v>3.0736112078514788E-2</c:v>
                </c:pt>
                <c:pt idx="9">
                  <c:v>3.9885973863492317E-2</c:v>
                </c:pt>
                <c:pt idx="10">
                  <c:v>3.1791070293690146E-2</c:v>
                </c:pt>
                <c:pt idx="11">
                  <c:v>3.4689021748593854E-2</c:v>
                </c:pt>
                <c:pt idx="12">
                  <c:v>4.1324065022606202E-2</c:v>
                </c:pt>
                <c:pt idx="13">
                  <c:v>3.7510534492255415E-2</c:v>
                </c:pt>
                <c:pt idx="14">
                  <c:v>4.5968108612859403E-2</c:v>
                </c:pt>
                <c:pt idx="15">
                  <c:v>4.6307310796859617E-2</c:v>
                </c:pt>
                <c:pt idx="16">
                  <c:v>4.4684884433531809E-2</c:v>
                </c:pt>
                <c:pt idx="17">
                  <c:v>4.2915402014072006E-2</c:v>
                </c:pt>
                <c:pt idx="18">
                  <c:v>5.2671613427396721E-2</c:v>
                </c:pt>
                <c:pt idx="19">
                  <c:v>5.7870232250961912E-2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38C-41AE-9725-59D6681E2178}"/>
            </c:ext>
          </c:extLst>
        </c:ser>
        <c:ser>
          <c:idx val="4"/>
          <c:order val="4"/>
          <c:tx>
            <c:strRef>
              <c:f>'SO2 grafikai'!$C$23</c:f>
              <c:strCache>
                <c:ptCount val="1"/>
                <c:pt idx="0">
                  <c:v>KELIŲ TRANSPORTAS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'SO2 grafikai'!$D$2:$W$2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'SO2 grafikai'!$D$23:$W$23</c:f>
              <c:numCache>
                <c:formatCode>0.0%</c:formatCode>
                <c:ptCount val="20"/>
                <c:pt idx="0">
                  <c:v>3.2947537309354633E-3</c:v>
                </c:pt>
                <c:pt idx="1">
                  <c:v>3.8501848872222319E-3</c:v>
                </c:pt>
                <c:pt idx="2">
                  <c:v>5.5369731261284338E-3</c:v>
                </c:pt>
                <c:pt idx="3">
                  <c:v>6.4049612068509485E-3</c:v>
                </c:pt>
                <c:pt idx="4">
                  <c:v>1.0514054632823958E-3</c:v>
                </c:pt>
                <c:pt idx="5">
                  <c:v>1.2668989981679333E-3</c:v>
                </c:pt>
                <c:pt idx="6">
                  <c:v>1.1945190611369952E-3</c:v>
                </c:pt>
                <c:pt idx="7">
                  <c:v>1.3655486946235493E-3</c:v>
                </c:pt>
                <c:pt idx="8">
                  <c:v>1.5816036963371177E-3</c:v>
                </c:pt>
                <c:pt idx="9">
                  <c:v>1.9719613113351746E-3</c:v>
                </c:pt>
                <c:pt idx="10">
                  <c:v>1.8449124485087395E-3</c:v>
                </c:pt>
                <c:pt idx="11">
                  <c:v>2.0644628275225088E-3</c:v>
                </c:pt>
                <c:pt idx="12">
                  <c:v>2.4295927403487384E-3</c:v>
                </c:pt>
                <c:pt idx="13">
                  <c:v>2.6137092782631856E-3</c:v>
                </c:pt>
                <c:pt idx="14">
                  <c:v>3.0181070398045385E-3</c:v>
                </c:pt>
                <c:pt idx="15">
                  <c:v>2.7987428457792664E-3</c:v>
                </c:pt>
                <c:pt idx="16">
                  <c:v>2.8039108664949411E-3</c:v>
                </c:pt>
                <c:pt idx="17">
                  <c:v>2.7645259840456109E-3</c:v>
                </c:pt>
                <c:pt idx="18">
                  <c:v>3.589155070347723E-3</c:v>
                </c:pt>
                <c:pt idx="19">
                  <c:v>3.7550578894499998E-3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38C-41AE-9725-59D6681E2178}"/>
            </c:ext>
          </c:extLst>
        </c:ser>
        <c:ser>
          <c:idx val="5"/>
          <c:order val="5"/>
          <c:tx>
            <c:strRef>
              <c:f>'SO2 grafikai'!$C$24</c:f>
              <c:strCache>
                <c:ptCount val="1"/>
                <c:pt idx="0">
                  <c:v>KITI PRAMONĖS PROCESAI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'SO2 grafikai'!$D$2:$W$2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'SO2 grafikai'!$D$24:$W$24</c:f>
              <c:numCache>
                <c:formatCode>0.0%</c:formatCode>
                <c:ptCount val="20"/>
                <c:pt idx="0">
                  <c:v>4.6942399400879773E-5</c:v>
                </c:pt>
                <c:pt idx="1">
                  <c:v>6.1949247469868395E-5</c:v>
                </c:pt>
                <c:pt idx="2">
                  <c:v>1.0767222486137085E-4</c:v>
                </c:pt>
                <c:pt idx="3">
                  <c:v>1.3391652631323657E-4</c:v>
                </c:pt>
                <c:pt idx="4">
                  <c:v>5.4017420158355795E-5</c:v>
                </c:pt>
                <c:pt idx="5">
                  <c:v>7.1014917442062351E-5</c:v>
                </c:pt>
                <c:pt idx="6">
                  <c:v>6.4477075090138412E-5</c:v>
                </c:pt>
                <c:pt idx="7">
                  <c:v>1.0379617096062849E-4</c:v>
                </c:pt>
                <c:pt idx="8">
                  <c:v>1.4857731425451192E-4</c:v>
                </c:pt>
                <c:pt idx="9">
                  <c:v>1.5031237457113471E-4</c:v>
                </c:pt>
                <c:pt idx="10">
                  <c:v>1.1678880690371535E-4</c:v>
                </c:pt>
                <c:pt idx="11">
                  <c:v>9.5614502278204634E-5</c:v>
                </c:pt>
                <c:pt idx="12">
                  <c:v>1.1944922897679278E-4</c:v>
                </c:pt>
                <c:pt idx="13">
                  <c:v>1.336362907913451E-4</c:v>
                </c:pt>
                <c:pt idx="14">
                  <c:v>1.7041688110383876E-4</c:v>
                </c:pt>
                <c:pt idx="15">
                  <c:v>1.2182337159279954E-4</c:v>
                </c:pt>
                <c:pt idx="16">
                  <c:v>1.3432613350874514E-4</c:v>
                </c:pt>
                <c:pt idx="17">
                  <c:v>1.7426441602679514E-4</c:v>
                </c:pt>
                <c:pt idx="18">
                  <c:v>1.1103077752317852E-4</c:v>
                </c:pt>
                <c:pt idx="19">
                  <c:v>1.9908238787881772E-4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38C-41AE-9725-59D6681E2178}"/>
            </c:ext>
          </c:extLst>
        </c:ser>
        <c:ser>
          <c:idx val="6"/>
          <c:order val="6"/>
          <c:tx>
            <c:strRef>
              <c:f>'SO2 grafikai'!$C$25</c:f>
              <c:strCache>
                <c:ptCount val="1"/>
                <c:pt idx="0">
                  <c:v>ATLIEKŲ TVARKYMAS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'SO2 grafikai'!$D$2:$W$2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'SO2 grafikai'!$D$25:$W$25</c:f>
              <c:numCache>
                <c:formatCode>0.0%</c:formatCode>
                <c:ptCount val="20"/>
                <c:pt idx="0">
                  <c:v>1.9065781464096233E-4</c:v>
                </c:pt>
                <c:pt idx="1">
                  <c:v>2.0316135832154021E-4</c:v>
                </c:pt>
                <c:pt idx="2">
                  <c:v>2.4225488980064415E-4</c:v>
                </c:pt>
                <c:pt idx="3">
                  <c:v>2.8898795168895398E-4</c:v>
                </c:pt>
                <c:pt idx="4">
                  <c:v>3.3094184487120079E-4</c:v>
                </c:pt>
                <c:pt idx="5">
                  <c:v>3.5343740763464827E-4</c:v>
                </c:pt>
                <c:pt idx="6">
                  <c:v>3.3412721266900907E-4</c:v>
                </c:pt>
                <c:pt idx="7">
                  <c:v>3.6326502251635915E-4</c:v>
                </c:pt>
                <c:pt idx="8">
                  <c:v>4.2029818819068731E-4</c:v>
                </c:pt>
                <c:pt idx="9">
                  <c:v>4.8185652008733861E-4</c:v>
                </c:pt>
                <c:pt idx="10">
                  <c:v>4.2063033778229494E-4</c:v>
                </c:pt>
                <c:pt idx="11">
                  <c:v>4.1720103807845463E-4</c:v>
                </c:pt>
                <c:pt idx="12">
                  <c:v>4.6483852814464908E-4</c:v>
                </c:pt>
                <c:pt idx="13">
                  <c:v>4.60591479167314E-4</c:v>
                </c:pt>
                <c:pt idx="14">
                  <c:v>5.6472960805983071E-4</c:v>
                </c:pt>
                <c:pt idx="15">
                  <c:v>6.5055837267905415E-4</c:v>
                </c:pt>
                <c:pt idx="16">
                  <c:v>7.3170675165072164E-4</c:v>
                </c:pt>
                <c:pt idx="17">
                  <c:v>6.8475663134972761E-4</c:v>
                </c:pt>
                <c:pt idx="18">
                  <c:v>8.4654053077383397E-4</c:v>
                </c:pt>
                <c:pt idx="19">
                  <c:v>8.7807899482689688E-4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38C-41AE-9725-59D6681E2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742390800"/>
        <c:axId val="1742377488"/>
      </c:barChart>
      <c:catAx>
        <c:axId val="174239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742377488"/>
        <c:crosses val="autoZero"/>
        <c:auto val="1"/>
        <c:lblAlgn val="ctr"/>
        <c:lblOffset val="100"/>
        <c:noMultiLvlLbl val="0"/>
      </c:catAx>
      <c:valAx>
        <c:axId val="1742377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742390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5</a:t>
            </a:r>
            <a:r>
              <a:rPr lang="en-US" sz="1200" baseline="0"/>
              <a:t> did</a:t>
            </a:r>
            <a:r>
              <a:rPr lang="lt-LT" sz="1200" baseline="0"/>
              <a:t>ž</a:t>
            </a:r>
            <a:r>
              <a:rPr lang="en-US" sz="1200" baseline="0"/>
              <a:t>iausi</a:t>
            </a:r>
            <a:r>
              <a:rPr lang="lt-LT" sz="1200" baseline="0"/>
              <a:t> </a:t>
            </a:r>
            <a:r>
              <a:rPr lang="en-US" sz="1200" baseline="0"/>
              <a:t>SO2</a:t>
            </a:r>
            <a:r>
              <a:rPr lang="lt-LT" sz="1200" baseline="0"/>
              <a:t> šaltiniai Lietuvoje </a:t>
            </a:r>
            <a:r>
              <a:rPr lang="en-US" sz="1200" baseline="0"/>
              <a:t>2022</a:t>
            </a:r>
            <a:r>
              <a:rPr lang="lt-LT" sz="1200" baseline="0"/>
              <a:t>-</a:t>
            </a:r>
            <a:r>
              <a:rPr lang="en-US" sz="1200" baseline="0"/>
              <a:t>2024 m. </a:t>
            </a:r>
            <a:endParaRPr lang="lt-LT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'SO2 grafikai'!$C$46</c:f>
              <c:strCache>
                <c:ptCount val="1"/>
                <c:pt idx="0">
                  <c:v>Naftos produktų gamyba ir sandėliavimas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'SO2 grafikai'!$H$45:$J$45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'SO2 grafikai'!$H$46:$J$46</c:f>
              <c:numCache>
                <c:formatCode>0.0%</c:formatCode>
                <c:ptCount val="3"/>
                <c:pt idx="0">
                  <c:v>0.44333858990842073</c:v>
                </c:pt>
                <c:pt idx="1">
                  <c:v>0.47186241452261241</c:v>
                </c:pt>
                <c:pt idx="2">
                  <c:v>0.53064000753378238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82-4624-BB19-7985C3395F1C}"/>
            </c:ext>
          </c:extLst>
        </c:ser>
        <c:ser>
          <c:idx val="1"/>
          <c:order val="1"/>
          <c:tx>
            <c:strRef>
              <c:f>'SO2 grafikai'!$C$47</c:f>
              <c:strCache>
                <c:ptCount val="1"/>
                <c:pt idx="0">
                  <c:v>Kuro deginimas naftos perdirbime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'SO2 grafikai'!$H$45:$J$45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'SO2 grafikai'!$H$48:$J$48</c:f>
              <c:numCache>
                <c:formatCode>0.0%</c:formatCode>
                <c:ptCount val="3"/>
                <c:pt idx="0">
                  <c:v>0.1800509407783647</c:v>
                </c:pt>
                <c:pt idx="1">
                  <c:v>0.12170171580492256</c:v>
                </c:pt>
                <c:pt idx="2">
                  <c:v>0.12897235498412538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82-4624-BB19-7985C3395F1C}"/>
            </c:ext>
          </c:extLst>
        </c:ser>
        <c:ser>
          <c:idx val="2"/>
          <c:order val="2"/>
          <c:tx>
            <c:strRef>
              <c:f>'SO2 grafikai'!$C$48</c:f>
              <c:strCache>
                <c:ptCount val="1"/>
                <c:pt idx="0">
                  <c:v>Stacionarus kuro deginimas pramonėje, statyboje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'SO2 grafikai'!$H$45:$J$45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'SO2 grafikai'!$H$47:$J$47</c:f>
              <c:numCache>
                <c:formatCode>0.0%</c:formatCode>
                <c:ptCount val="3"/>
                <c:pt idx="0">
                  <c:v>0.13567561819183774</c:v>
                </c:pt>
                <c:pt idx="1">
                  <c:v>0.13172491614022502</c:v>
                </c:pt>
                <c:pt idx="2">
                  <c:v>0.12382579976181134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82-4624-BB19-7985C3395F1C}"/>
            </c:ext>
          </c:extLst>
        </c:ser>
        <c:ser>
          <c:idx val="3"/>
          <c:order val="3"/>
          <c:tx>
            <c:strRef>
              <c:f>'SO2 grafikai'!$C$49</c:f>
              <c:strCache>
                <c:ptCount val="1"/>
                <c:pt idx="0">
                  <c:v>Viešoji elektros ir šilumos gamyba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'SO2 grafikai'!$H$45:$J$45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'SO2 grafikai'!$H$49:$J$49</c:f>
              <c:numCache>
                <c:formatCode>0.0%</c:formatCode>
                <c:ptCount val="3"/>
                <c:pt idx="0">
                  <c:v>8.4292449821771212E-2</c:v>
                </c:pt>
                <c:pt idx="1">
                  <c:v>0.1308585571575033</c:v>
                </c:pt>
                <c:pt idx="2">
                  <c:v>5.1581609760451806E-2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82-4624-BB19-7985C3395F1C}"/>
            </c:ext>
          </c:extLst>
        </c:ser>
        <c:ser>
          <c:idx val="4"/>
          <c:order val="4"/>
          <c:tx>
            <c:strRef>
              <c:f>'SO2 grafikai'!$C$50</c:f>
              <c:strCache>
                <c:ptCount val="1"/>
                <c:pt idx="0">
                  <c:v>Stacionarus kuro deginimas namų ūkiuose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'SO2 grafikai'!$H$45:$J$45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'SO2 grafikai'!$H$50:$J$50</c:f>
              <c:numCache>
                <c:formatCode>0.0%</c:formatCode>
                <c:ptCount val="3"/>
                <c:pt idx="0">
                  <c:v>5.9846791722899542E-2</c:v>
                </c:pt>
                <c:pt idx="1">
                  <c:v>5.2730787271982174E-2</c:v>
                </c:pt>
                <c:pt idx="2">
                  <c:v>5.0576464715346867E-2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82-4624-BB19-7985C3395F1C}"/>
            </c:ext>
          </c:extLst>
        </c:ser>
        <c:ser>
          <c:idx val="5"/>
          <c:order val="5"/>
          <c:tx>
            <c:strRef>
              <c:f>'SO2 grafikai'!$C$51</c:f>
              <c:strCache>
                <c:ptCount val="1"/>
                <c:pt idx="0">
                  <c:v>kiti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'SO2 grafikai'!$H$45:$J$45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'SO2 grafikai'!$H$51:$J$51</c:f>
              <c:numCache>
                <c:formatCode>0.0%</c:formatCode>
                <c:ptCount val="3"/>
                <c:pt idx="0">
                  <c:v>8.3361783063399836E-2</c:v>
                </c:pt>
                <c:pt idx="1">
                  <c:v>0.35257464725119569</c:v>
                </c:pt>
                <c:pt idx="2">
                  <c:v>0.11559902694519532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082-4624-BB19-7985C3395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760605967"/>
        <c:axId val="1760608047"/>
      </c:barChart>
      <c:catAx>
        <c:axId val="17606059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760608047"/>
        <c:crosses val="autoZero"/>
        <c:auto val="1"/>
        <c:lblAlgn val="ctr"/>
        <c:lblOffset val="100"/>
        <c:noMultiLvlLbl val="0"/>
      </c:catAx>
      <c:valAx>
        <c:axId val="1760608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7606059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Amoniako</a:t>
            </a:r>
            <a:r>
              <a:rPr lang="lt-LT" sz="1200" b="1"/>
              <a:t> </a:t>
            </a:r>
            <a:r>
              <a:rPr lang="en-US" sz="1200" b="1"/>
              <a:t>(NH3) </a:t>
            </a:r>
            <a:r>
              <a:rPr lang="lt-LT" sz="1200" b="1"/>
              <a:t>išmetimai į aplinkos orą Lietuvos ūkyje pagal ūkio sektorius, 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7"/>
          <c:order val="0"/>
          <c:tx>
            <c:strRef>
              <c:f>'NH3 grafikai'!$C$27</c:f>
              <c:strCache>
                <c:ptCount val="1"/>
                <c:pt idx="0">
                  <c:v>ŽEMĖS ŪKIS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'NH3 grafikai'!$D$2:$W$2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'NH3 grafikai'!$D$27:$W$27</c:f>
              <c:numCache>
                <c:formatCode>0.0%</c:formatCode>
                <c:ptCount val="20"/>
                <c:pt idx="0">
                  <c:v>0.92920282587247238</c:v>
                </c:pt>
                <c:pt idx="1">
                  <c:v>0.93520460888879064</c:v>
                </c:pt>
                <c:pt idx="2">
                  <c:v>0.93288313064697603</c:v>
                </c:pt>
                <c:pt idx="3">
                  <c:v>0.9267570381528758</c:v>
                </c:pt>
                <c:pt idx="4">
                  <c:v>0.93326810955397976</c:v>
                </c:pt>
                <c:pt idx="5">
                  <c:v>0.94055320497063877</c:v>
                </c:pt>
                <c:pt idx="6">
                  <c:v>0.93983284689585234</c:v>
                </c:pt>
                <c:pt idx="7">
                  <c:v>0.9408151984666302</c:v>
                </c:pt>
                <c:pt idx="8">
                  <c:v>0.94407669889803969</c:v>
                </c:pt>
                <c:pt idx="9">
                  <c:v>0.94874867336455315</c:v>
                </c:pt>
                <c:pt idx="10">
                  <c:v>0.94818183978782145</c:v>
                </c:pt>
                <c:pt idx="11">
                  <c:v>0.9470764836427924</c:v>
                </c:pt>
                <c:pt idx="12">
                  <c:v>0.95009110375480188</c:v>
                </c:pt>
                <c:pt idx="13">
                  <c:v>0.9491646308122168</c:v>
                </c:pt>
                <c:pt idx="14">
                  <c:v>0.95107830339624744</c:v>
                </c:pt>
                <c:pt idx="15">
                  <c:v>0.954023022868563</c:v>
                </c:pt>
                <c:pt idx="16">
                  <c:v>0.95479049285413919</c:v>
                </c:pt>
                <c:pt idx="17">
                  <c:v>0.9502261372851043</c:v>
                </c:pt>
                <c:pt idx="18">
                  <c:v>0.94922640339213116</c:v>
                </c:pt>
                <c:pt idx="19">
                  <c:v>0.94358352933371004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ED5-4F3D-8A59-765D826DC818}"/>
            </c:ext>
          </c:extLst>
        </c:ser>
        <c:ser>
          <c:idx val="6"/>
          <c:order val="1"/>
          <c:tx>
            <c:strRef>
              <c:f>'NH3 grafikai'!$C$26</c:f>
              <c:strCache>
                <c:ptCount val="1"/>
                <c:pt idx="0">
                  <c:v>ATLIEKŲ TVARKYMAS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'NH3 grafikai'!$D$2:$W$2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'NH3 grafikai'!$D$26:$W$26</c:f>
              <c:numCache>
                <c:formatCode>0.0%</c:formatCode>
                <c:ptCount val="20"/>
                <c:pt idx="0">
                  <c:v>3.4144057272072689E-2</c:v>
                </c:pt>
                <c:pt idx="1">
                  <c:v>3.1634423002486325E-2</c:v>
                </c:pt>
                <c:pt idx="2">
                  <c:v>3.0772558961332991E-2</c:v>
                </c:pt>
                <c:pt idx="3">
                  <c:v>3.3376790329303171E-2</c:v>
                </c:pt>
                <c:pt idx="4">
                  <c:v>3.0734657410947937E-2</c:v>
                </c:pt>
                <c:pt idx="5">
                  <c:v>3.0824713677028395E-2</c:v>
                </c:pt>
                <c:pt idx="6">
                  <c:v>2.995264791953332E-2</c:v>
                </c:pt>
                <c:pt idx="7">
                  <c:v>2.8977571402872531E-2</c:v>
                </c:pt>
                <c:pt idx="8">
                  <c:v>2.8948904011038147E-2</c:v>
                </c:pt>
                <c:pt idx="9">
                  <c:v>2.5950900110393846E-2</c:v>
                </c:pt>
                <c:pt idx="10">
                  <c:v>2.5052217891849127E-2</c:v>
                </c:pt>
                <c:pt idx="11">
                  <c:v>2.5402195732458083E-2</c:v>
                </c:pt>
                <c:pt idx="12">
                  <c:v>2.4718309660679682E-2</c:v>
                </c:pt>
                <c:pt idx="13">
                  <c:v>2.5401034536934444E-2</c:v>
                </c:pt>
                <c:pt idx="14">
                  <c:v>2.3643315964416687E-2</c:v>
                </c:pt>
                <c:pt idx="15">
                  <c:v>2.1833160668289095E-2</c:v>
                </c:pt>
                <c:pt idx="16">
                  <c:v>2.2021507034892123E-2</c:v>
                </c:pt>
                <c:pt idx="17">
                  <c:v>2.6999718857334678E-2</c:v>
                </c:pt>
                <c:pt idx="18">
                  <c:v>2.8489902855989541E-2</c:v>
                </c:pt>
                <c:pt idx="19">
                  <c:v>2.9021864602763035E-2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ED5-4F3D-8A59-765D826DC818}"/>
            </c:ext>
          </c:extLst>
        </c:ser>
        <c:ser>
          <c:idx val="2"/>
          <c:order val="2"/>
          <c:tx>
            <c:strRef>
              <c:f>'NH3 grafikai'!$C$22</c:f>
              <c:strCache>
                <c:ptCount val="1"/>
                <c:pt idx="0">
                  <c:v>PROCESAI CHEMIJOS PRAMONĖJE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'NH3 grafikai'!$D$2:$W$2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'NH3 grafikai'!$D$22:$W$22</c:f>
              <c:numCache>
                <c:formatCode>0.0%</c:formatCode>
                <c:ptCount val="20"/>
                <c:pt idx="0">
                  <c:v>1.355121283982726E-2</c:v>
                </c:pt>
                <c:pt idx="1">
                  <c:v>1.0476227506122955E-2</c:v>
                </c:pt>
                <c:pt idx="2">
                  <c:v>1.1755624131292716E-2</c:v>
                </c:pt>
                <c:pt idx="3">
                  <c:v>1.452679147389083E-2</c:v>
                </c:pt>
                <c:pt idx="4">
                  <c:v>1.5074396702902605E-2</c:v>
                </c:pt>
                <c:pt idx="5">
                  <c:v>9.8025369599869967E-3</c:v>
                </c:pt>
                <c:pt idx="6">
                  <c:v>1.3387849353161625E-2</c:v>
                </c:pt>
                <c:pt idx="7">
                  <c:v>1.4897677391257682E-2</c:v>
                </c:pt>
                <c:pt idx="8">
                  <c:v>1.3636220907572043E-2</c:v>
                </c:pt>
                <c:pt idx="9">
                  <c:v>1.3736856616673281E-2</c:v>
                </c:pt>
                <c:pt idx="10">
                  <c:v>1.5649573072078284E-2</c:v>
                </c:pt>
                <c:pt idx="11">
                  <c:v>1.6594208999512534E-2</c:v>
                </c:pt>
                <c:pt idx="12">
                  <c:v>1.4552841509258754E-2</c:v>
                </c:pt>
                <c:pt idx="13">
                  <c:v>1.3816777102667389E-2</c:v>
                </c:pt>
                <c:pt idx="14">
                  <c:v>1.3960415508070026E-2</c:v>
                </c:pt>
                <c:pt idx="15">
                  <c:v>1.3492391895172423E-2</c:v>
                </c:pt>
                <c:pt idx="16">
                  <c:v>1.240493830493292E-2</c:v>
                </c:pt>
                <c:pt idx="17">
                  <c:v>1.0910051202730399E-2</c:v>
                </c:pt>
                <c:pt idx="18">
                  <c:v>1.0078680781578857E-2</c:v>
                </c:pt>
                <c:pt idx="19">
                  <c:v>1.4277784380976878E-2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D5-4F3D-8A59-765D826DC818}"/>
            </c:ext>
          </c:extLst>
        </c:ser>
        <c:ser>
          <c:idx val="0"/>
          <c:order val="3"/>
          <c:tx>
            <c:strRef>
              <c:f>'NH3 grafikai'!$C$20</c:f>
              <c:strCache>
                <c:ptCount val="1"/>
                <c:pt idx="0">
                  <c:v>ENERGIJOS GAMYBA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'NH3 grafikai'!$D$2:$W$2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'NH3 grafikai'!$D$20:$W$20</c:f>
              <c:numCache>
                <c:formatCode>0.0%</c:formatCode>
                <c:ptCount val="20"/>
                <c:pt idx="0">
                  <c:v>5.1901041492576462E-3</c:v>
                </c:pt>
                <c:pt idx="1">
                  <c:v>5.3920462369972909E-3</c:v>
                </c:pt>
                <c:pt idx="2">
                  <c:v>4.9730740655382112E-3</c:v>
                </c:pt>
                <c:pt idx="3">
                  <c:v>5.3742438095266166E-3</c:v>
                </c:pt>
                <c:pt idx="4">
                  <c:v>5.0909530652879587E-3</c:v>
                </c:pt>
                <c:pt idx="5">
                  <c:v>5.1681850290519514E-3</c:v>
                </c:pt>
                <c:pt idx="6">
                  <c:v>5.0224943550904047E-3</c:v>
                </c:pt>
                <c:pt idx="7">
                  <c:v>5.0401513519018771E-3</c:v>
                </c:pt>
                <c:pt idx="8">
                  <c:v>4.846934827008465E-3</c:v>
                </c:pt>
                <c:pt idx="9">
                  <c:v>4.1973100708758747E-3</c:v>
                </c:pt>
                <c:pt idx="10">
                  <c:v>4.2265279740596575E-3</c:v>
                </c:pt>
                <c:pt idx="11">
                  <c:v>4.1772950386778423E-3</c:v>
                </c:pt>
                <c:pt idx="12">
                  <c:v>4.1486176004433663E-3</c:v>
                </c:pt>
                <c:pt idx="13">
                  <c:v>5.0388899400823145E-3</c:v>
                </c:pt>
                <c:pt idx="14">
                  <c:v>4.7745205924241392E-3</c:v>
                </c:pt>
                <c:pt idx="15">
                  <c:v>4.6054797781909535E-3</c:v>
                </c:pt>
                <c:pt idx="16">
                  <c:v>4.8716226496527655E-3</c:v>
                </c:pt>
                <c:pt idx="17">
                  <c:v>5.3771231830274527E-3</c:v>
                </c:pt>
                <c:pt idx="18">
                  <c:v>5.2083935273815355E-3</c:v>
                </c:pt>
                <c:pt idx="19">
                  <c:v>5.2513446602653457E-3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D5-4F3D-8A59-765D826DC818}"/>
            </c:ext>
          </c:extLst>
        </c:ser>
        <c:ser>
          <c:idx val="4"/>
          <c:order val="4"/>
          <c:tx>
            <c:strRef>
              <c:f>'NH3 grafikai'!$C$24</c:f>
              <c:strCache>
                <c:ptCount val="1"/>
                <c:pt idx="0">
                  <c:v>KELIŲ TRANSPORTAS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'NH3 grafikai'!$D$2:$W$2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'NH3 grafikai'!$D$24:$W$24</c:f>
              <c:numCache>
                <c:formatCode>0.0%</c:formatCode>
                <c:ptCount val="20"/>
                <c:pt idx="0">
                  <c:v>1.787719433823436E-2</c:v>
                </c:pt>
                <c:pt idx="1">
                  <c:v>1.7262893648389302E-2</c:v>
                </c:pt>
                <c:pt idx="2">
                  <c:v>1.958569888128045E-2</c:v>
                </c:pt>
                <c:pt idx="3">
                  <c:v>1.988638677240279E-2</c:v>
                </c:pt>
                <c:pt idx="4">
                  <c:v>1.5761893160887899E-2</c:v>
                </c:pt>
                <c:pt idx="5">
                  <c:v>1.3575619483779361E-2</c:v>
                </c:pt>
                <c:pt idx="6">
                  <c:v>1.1739683006093815E-2</c:v>
                </c:pt>
                <c:pt idx="7">
                  <c:v>1.0203711217868274E-2</c:v>
                </c:pt>
                <c:pt idx="8">
                  <c:v>8.4303981579176967E-3</c:v>
                </c:pt>
                <c:pt idx="9">
                  <c:v>7.3061866041822243E-3</c:v>
                </c:pt>
                <c:pt idx="10">
                  <c:v>6.8302951427508581E-3</c:v>
                </c:pt>
                <c:pt idx="11">
                  <c:v>6.6967406339032689E-3</c:v>
                </c:pt>
                <c:pt idx="12">
                  <c:v>6.4283483049944112E-3</c:v>
                </c:pt>
                <c:pt idx="13">
                  <c:v>6.5162733772029177E-3</c:v>
                </c:pt>
                <c:pt idx="14">
                  <c:v>6.4827178120468636E-3</c:v>
                </c:pt>
                <c:pt idx="15">
                  <c:v>5.9570691112373845E-3</c:v>
                </c:pt>
                <c:pt idx="16">
                  <c:v>5.8351770005898879E-3</c:v>
                </c:pt>
                <c:pt idx="17">
                  <c:v>6.4083863356350192E-3</c:v>
                </c:pt>
                <c:pt idx="18">
                  <c:v>6.9187174521012978E-3</c:v>
                </c:pt>
                <c:pt idx="19">
                  <c:v>7.7759035189082035E-3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ED5-4F3D-8A59-765D826DC818}"/>
            </c:ext>
          </c:extLst>
        </c:ser>
        <c:ser>
          <c:idx val="5"/>
          <c:order val="5"/>
          <c:tx>
            <c:strRef>
              <c:f>'NH3 grafikai'!$C$25</c:f>
              <c:strCache>
                <c:ptCount val="1"/>
                <c:pt idx="0">
                  <c:v>KITI PRAMONĖS PROCESAI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'NH3 grafikai'!$D$2:$W$2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'NH3 grafikai'!$D$25:$W$25</c:f>
              <c:numCache>
                <c:formatCode>0.0%</c:formatCode>
                <c:ptCount val="20"/>
                <c:pt idx="0">
                  <c:v>3.2313429874368565E-6</c:v>
                </c:pt>
                <c:pt idx="1">
                  <c:v>1.3760139944418115E-7</c:v>
                </c:pt>
                <c:pt idx="2">
                  <c:v>2.7127758222222845E-8</c:v>
                </c:pt>
                <c:pt idx="3">
                  <c:v>4.8491041067518778E-5</c:v>
                </c:pt>
                <c:pt idx="4">
                  <c:v>4.8448987591312231E-5</c:v>
                </c:pt>
                <c:pt idx="5">
                  <c:v>5.2365401841571178E-5</c:v>
                </c:pt>
                <c:pt idx="6">
                  <c:v>4.030178570858552E-5</c:v>
                </c:pt>
                <c:pt idx="7">
                  <c:v>4.1245031962522482E-5</c:v>
                </c:pt>
                <c:pt idx="8">
                  <c:v>3.7583117744393217E-5</c:v>
                </c:pt>
                <c:pt idx="9">
                  <c:v>3.7291239852862688E-5</c:v>
                </c:pt>
                <c:pt idx="10">
                  <c:v>3.8507631856395231E-5</c:v>
                </c:pt>
                <c:pt idx="11">
                  <c:v>3.3297889056477963E-5</c:v>
                </c:pt>
                <c:pt idx="12">
                  <c:v>3.9388957082578246E-5</c:v>
                </c:pt>
                <c:pt idx="13">
                  <c:v>4.0251088053209551E-5</c:v>
                </c:pt>
                <c:pt idx="14">
                  <c:v>4.015916699054761E-5</c:v>
                </c:pt>
                <c:pt idx="15">
                  <c:v>7.0291599728417435E-5</c:v>
                </c:pt>
                <c:pt idx="16">
                  <c:v>5.7904874611980617E-5</c:v>
                </c:pt>
                <c:pt idx="17">
                  <c:v>6.3146265591218988E-5</c:v>
                </c:pt>
                <c:pt idx="18">
                  <c:v>5.9946575861349665E-5</c:v>
                </c:pt>
                <c:pt idx="19">
                  <c:v>7.3177019077687612E-5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ED5-4F3D-8A59-765D826DC818}"/>
            </c:ext>
          </c:extLst>
        </c:ser>
        <c:ser>
          <c:idx val="3"/>
          <c:order val="6"/>
          <c:tx>
            <c:strRef>
              <c:f>'NH3 grafikai'!$C$23</c:f>
              <c:strCache>
                <c:ptCount val="1"/>
                <c:pt idx="0">
                  <c:v>NE KELIŲ TRANSPORTAS IR MECHANIZMAI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'NH3 grafikai'!$D$2:$W$2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'NH3 grafikai'!$D$23:$W$23</c:f>
              <c:numCache>
                <c:formatCode>0.0%</c:formatCode>
                <c:ptCount val="20"/>
                <c:pt idx="0">
                  <c:v>3.137418514823095E-5</c:v>
                </c:pt>
                <c:pt idx="1">
                  <c:v>2.9663115813960883E-5</c:v>
                </c:pt>
                <c:pt idx="2">
                  <c:v>2.988618582142393E-5</c:v>
                </c:pt>
                <c:pt idx="3">
                  <c:v>3.0258420933136787E-5</c:v>
                </c:pt>
                <c:pt idx="4">
                  <c:v>2.1541118402577316E-5</c:v>
                </c:pt>
                <c:pt idx="5">
                  <c:v>2.3374477672949626E-5</c:v>
                </c:pt>
                <c:pt idx="6">
                  <c:v>2.4176684559904002E-5</c:v>
                </c:pt>
                <c:pt idx="7">
                  <c:v>2.4445137506986148E-5</c:v>
                </c:pt>
                <c:pt idx="8">
                  <c:v>2.3260080679632765E-5</c:v>
                </c:pt>
                <c:pt idx="9">
                  <c:v>2.2781993468776128E-5</c:v>
                </c:pt>
                <c:pt idx="10">
                  <c:v>2.1038499584245044E-5</c:v>
                </c:pt>
                <c:pt idx="11">
                  <c:v>1.977806359944552E-5</c:v>
                </c:pt>
                <c:pt idx="12">
                  <c:v>2.1390212739251003E-5</c:v>
                </c:pt>
                <c:pt idx="13">
                  <c:v>2.214314284292809E-5</c:v>
                </c:pt>
                <c:pt idx="14">
                  <c:v>2.0567559804239956E-5</c:v>
                </c:pt>
                <c:pt idx="15">
                  <c:v>1.858407881872556E-5</c:v>
                </c:pt>
                <c:pt idx="16">
                  <c:v>1.8357281181143853E-5</c:v>
                </c:pt>
                <c:pt idx="17">
                  <c:v>1.5436870576987706E-5</c:v>
                </c:pt>
                <c:pt idx="18">
                  <c:v>1.7955414956174148E-5</c:v>
                </c:pt>
                <c:pt idx="19">
                  <c:v>1.6396484298778452E-5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D5-4F3D-8A59-765D826DC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742390800"/>
        <c:axId val="1742377488"/>
      </c:barChart>
      <c:catAx>
        <c:axId val="174239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742377488"/>
        <c:crosses val="autoZero"/>
        <c:auto val="1"/>
        <c:lblAlgn val="ctr"/>
        <c:lblOffset val="100"/>
        <c:noMultiLvlLbl val="0"/>
      </c:catAx>
      <c:valAx>
        <c:axId val="1742377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742390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5</a:t>
            </a:r>
            <a:r>
              <a:rPr lang="en-US" sz="1200" baseline="0"/>
              <a:t> did</a:t>
            </a:r>
            <a:r>
              <a:rPr lang="lt-LT" sz="1200" baseline="0"/>
              <a:t>ž</a:t>
            </a:r>
            <a:r>
              <a:rPr lang="en-US" sz="1200" baseline="0"/>
              <a:t>iausi</a:t>
            </a:r>
            <a:r>
              <a:rPr lang="lt-LT" sz="1200" baseline="0"/>
              <a:t> </a:t>
            </a:r>
            <a:r>
              <a:rPr lang="en-US" sz="1200" baseline="0"/>
              <a:t>NH3</a:t>
            </a:r>
            <a:r>
              <a:rPr lang="lt-LT" sz="1200" baseline="0"/>
              <a:t> šaltiniai Lietuvoje </a:t>
            </a:r>
            <a:r>
              <a:rPr lang="en-US" sz="1200" baseline="0"/>
              <a:t>2022</a:t>
            </a:r>
            <a:r>
              <a:rPr lang="lt-LT" sz="1200" baseline="0"/>
              <a:t>-</a:t>
            </a:r>
            <a:r>
              <a:rPr lang="en-US" sz="1200" baseline="0"/>
              <a:t>2024 m. </a:t>
            </a:r>
            <a:endParaRPr lang="lt-LT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'NH3 grafikai'!$C$49</c:f>
              <c:strCache>
                <c:ptCount val="1"/>
                <c:pt idx="0">
                  <c:v>Dirvų tręšimas mineralinėmis azoto trąšomis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'NH3 grafikai'!$H$48:$J$48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'NH3 grafikai'!$H$49:$J$49</c:f>
              <c:numCache>
                <c:formatCode>0.0%</c:formatCode>
                <c:ptCount val="3"/>
                <c:pt idx="0">
                  <c:v>0.24507122309374141</c:v>
                </c:pt>
                <c:pt idx="1">
                  <c:v>0.24411858536796341</c:v>
                </c:pt>
                <c:pt idx="2">
                  <c:v>0.23958686052958281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D4-4F30-892A-334083A4C1B7}"/>
            </c:ext>
          </c:extLst>
        </c:ser>
        <c:ser>
          <c:idx val="1"/>
          <c:order val="1"/>
          <c:tx>
            <c:strRef>
              <c:f>'NH3 grafikai'!$C$50</c:f>
              <c:strCache>
                <c:ptCount val="1"/>
                <c:pt idx="0">
                  <c:v>Dirvų tręšimas mėšlu: ganyklos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'NH3 grafikai'!$H$48:$J$48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'NH3 grafikai'!$H$50:$J$50</c:f>
              <c:numCache>
                <c:formatCode>0.0%</c:formatCode>
                <c:ptCount val="3"/>
                <c:pt idx="0">
                  <c:v>0.228500629893611</c:v>
                </c:pt>
                <c:pt idx="1">
                  <c:v>0.23059825566854769</c:v>
                </c:pt>
                <c:pt idx="2">
                  <c:v>0.2309101706388105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D4-4F30-892A-334083A4C1B7}"/>
            </c:ext>
          </c:extLst>
        </c:ser>
        <c:ser>
          <c:idx val="2"/>
          <c:order val="2"/>
          <c:tx>
            <c:strRef>
              <c:f>'NH3 grafikai'!$C$51</c:f>
              <c:strCache>
                <c:ptCount val="1"/>
                <c:pt idx="0">
                  <c:v>Mėšlo tvarkymas tvartuose: pieniniai galvijai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'NH3 grafikai'!$H$48:$J$48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'NH3 grafikai'!$H$51:$J$51</c:f>
              <c:numCache>
                <c:formatCode>0.0%</c:formatCode>
                <c:ptCount val="3"/>
                <c:pt idx="0">
                  <c:v>0.159358678298476</c:v>
                </c:pt>
                <c:pt idx="1">
                  <c:v>0.15898580165862269</c:v>
                </c:pt>
                <c:pt idx="2">
                  <c:v>0.1609488381598343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D4-4F30-892A-334083A4C1B7}"/>
            </c:ext>
          </c:extLst>
        </c:ser>
        <c:ser>
          <c:idx val="3"/>
          <c:order val="3"/>
          <c:tx>
            <c:strRef>
              <c:f>'NH3 grafikai'!$C$52</c:f>
              <c:strCache>
                <c:ptCount val="1"/>
                <c:pt idx="0">
                  <c:v>Mėšlo tvarkymas tvartuose: ne pieniniai galvijai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'NH3 grafikai'!$H$48:$J$48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'NH3 grafikai'!$H$52:$J$52</c:f>
              <c:numCache>
                <c:formatCode>0.0%</c:formatCode>
                <c:ptCount val="3"/>
                <c:pt idx="0">
                  <c:v>0.10564732058051843</c:v>
                </c:pt>
                <c:pt idx="1">
                  <c:v>0.11058161740654254</c:v>
                </c:pt>
                <c:pt idx="2">
                  <c:v>0.10950976646633602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9D4-4F30-892A-334083A4C1B7}"/>
            </c:ext>
          </c:extLst>
        </c:ser>
        <c:ser>
          <c:idx val="4"/>
          <c:order val="4"/>
          <c:tx>
            <c:strRef>
              <c:f>'NH3 grafikai'!$C$53</c:f>
              <c:strCache>
                <c:ptCount val="1"/>
                <c:pt idx="0">
                  <c:v>Mėšlo tvarkymas tvartuose: kiaulės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'NH3 grafikai'!$H$48:$J$48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'NH3 grafikai'!$H$53:$J$53</c:f>
              <c:numCache>
                <c:formatCode>0.0%</c:formatCode>
                <c:ptCount val="3"/>
                <c:pt idx="0">
                  <c:v>6.0864033071443072E-2</c:v>
                </c:pt>
                <c:pt idx="1">
                  <c:v>5.7702733518294309E-2</c:v>
                </c:pt>
                <c:pt idx="2">
                  <c:v>5.6345113301231119E-2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9D4-4F30-892A-334083A4C1B7}"/>
            </c:ext>
          </c:extLst>
        </c:ser>
        <c:ser>
          <c:idx val="5"/>
          <c:order val="5"/>
          <c:tx>
            <c:strRef>
              <c:f>'NH3 grafikai'!$C$54</c:f>
              <c:strCache>
                <c:ptCount val="1"/>
                <c:pt idx="0">
                  <c:v>kiti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'NH3 grafikai'!$H$48:$J$48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'NH3 grafikai'!$H$54:$J$54</c:f>
              <c:numCache>
                <c:formatCode>0.0%</c:formatCode>
                <c:ptCount val="3"/>
                <c:pt idx="0">
                  <c:v>0.32986451306001918</c:v>
                </c:pt>
                <c:pt idx="1">
                  <c:v>0.16872172854765671</c:v>
                </c:pt>
                <c:pt idx="2">
                  <c:v>0.153652710045422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9D4-4F30-892A-334083A4C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760605967"/>
        <c:axId val="1760608047"/>
      </c:barChart>
      <c:catAx>
        <c:axId val="17606059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760608047"/>
        <c:crosses val="autoZero"/>
        <c:auto val="1"/>
        <c:lblAlgn val="ctr"/>
        <c:lblOffset val="100"/>
        <c:noMultiLvlLbl val="0"/>
      </c:catAx>
      <c:valAx>
        <c:axId val="1760608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7606059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Kiet</a:t>
            </a:r>
            <a:r>
              <a:rPr lang="lt-LT" sz="1200" b="1"/>
              <a:t>ųjų</a:t>
            </a:r>
            <a:r>
              <a:rPr lang="lt-LT" sz="1200" b="1" baseline="0"/>
              <a:t> dalelių </a:t>
            </a:r>
            <a:r>
              <a:rPr lang="en-US" sz="1200" b="1"/>
              <a:t>(</a:t>
            </a:r>
            <a:r>
              <a:rPr lang="lt-LT" sz="1200" b="1"/>
              <a:t>KD</a:t>
            </a:r>
            <a:r>
              <a:rPr lang="en-US" sz="1200" b="1"/>
              <a:t>2</a:t>
            </a:r>
            <a:r>
              <a:rPr lang="lt-LT" sz="1200" b="1"/>
              <a:t>.</a:t>
            </a:r>
            <a:r>
              <a:rPr lang="en-US" sz="1200" b="1"/>
              <a:t>5) </a:t>
            </a:r>
            <a:r>
              <a:rPr lang="lt-LT" sz="1200" b="1"/>
              <a:t>išmetimai į aplinkos orą Lietuvos ūkyje pagal ūkio sektorius, 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'KD2.5 grafikai'!$C$21</c:f>
              <c:strCache>
                <c:ptCount val="1"/>
                <c:pt idx="0">
                  <c:v>ENERGIJOS GAMYBA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'KD2.5 grafikai'!$D$2:$W$2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'KD2.5 grafikai'!$D$21:$W$21</c:f>
              <c:numCache>
                <c:formatCode>0.0%</c:formatCode>
                <c:ptCount val="20"/>
                <c:pt idx="0">
                  <c:v>0.74380103046555424</c:v>
                </c:pt>
                <c:pt idx="1">
                  <c:v>0.79267824831272427</c:v>
                </c:pt>
                <c:pt idx="2">
                  <c:v>0.77220878170509799</c:v>
                </c:pt>
                <c:pt idx="3">
                  <c:v>0.7919550310897111</c:v>
                </c:pt>
                <c:pt idx="4">
                  <c:v>0.80956973374776509</c:v>
                </c:pt>
                <c:pt idx="5">
                  <c:v>0.79038370607633057</c:v>
                </c:pt>
                <c:pt idx="6">
                  <c:v>0.77581615905619272</c:v>
                </c:pt>
                <c:pt idx="7">
                  <c:v>0.79321792036276428</c:v>
                </c:pt>
                <c:pt idx="8">
                  <c:v>0.79130144052277418</c:v>
                </c:pt>
                <c:pt idx="9">
                  <c:v>0.77786158058952493</c:v>
                </c:pt>
                <c:pt idx="10">
                  <c:v>0.78706401826974182</c:v>
                </c:pt>
                <c:pt idx="11">
                  <c:v>0.77962875929562292</c:v>
                </c:pt>
                <c:pt idx="12">
                  <c:v>0.80009205960031871</c:v>
                </c:pt>
                <c:pt idx="13">
                  <c:v>0.75739928608262963</c:v>
                </c:pt>
                <c:pt idx="14">
                  <c:v>0.76638099383503289</c:v>
                </c:pt>
                <c:pt idx="15">
                  <c:v>0.77447556426731201</c:v>
                </c:pt>
                <c:pt idx="16">
                  <c:v>0.77116102723095481</c:v>
                </c:pt>
                <c:pt idx="17">
                  <c:v>0.76742223193178472</c:v>
                </c:pt>
                <c:pt idx="18">
                  <c:v>0.75077692619194669</c:v>
                </c:pt>
                <c:pt idx="19">
                  <c:v>0.74019169875423463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AD-46AE-BBF2-63A8E3F145F0}"/>
            </c:ext>
          </c:extLst>
        </c:ser>
        <c:ser>
          <c:idx val="4"/>
          <c:order val="1"/>
          <c:tx>
            <c:strRef>
              <c:f>'KD2.5 grafikai'!$C$25</c:f>
              <c:strCache>
                <c:ptCount val="1"/>
                <c:pt idx="0">
                  <c:v>KELIŲ TRANSPORTAS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'KD2.5 grafikai'!$D$2:$W$2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'KD2.5 grafikai'!$D$25:$W$25</c:f>
              <c:numCache>
                <c:formatCode>0.0%</c:formatCode>
                <c:ptCount val="20"/>
                <c:pt idx="0">
                  <c:v>5.6642744756122632E-2</c:v>
                </c:pt>
                <c:pt idx="1">
                  <c:v>6.4988902629830078E-2</c:v>
                </c:pt>
                <c:pt idx="2">
                  <c:v>8.0213548639145496E-2</c:v>
                </c:pt>
                <c:pt idx="3">
                  <c:v>7.8430427837589689E-2</c:v>
                </c:pt>
                <c:pt idx="4">
                  <c:v>6.1200790694967831E-2</c:v>
                </c:pt>
                <c:pt idx="5">
                  <c:v>7.3242577440463072E-2</c:v>
                </c:pt>
                <c:pt idx="6">
                  <c:v>7.4080021391309633E-2</c:v>
                </c:pt>
                <c:pt idx="7">
                  <c:v>7.3872982702361339E-2</c:v>
                </c:pt>
                <c:pt idx="8">
                  <c:v>8.0156953291925515E-2</c:v>
                </c:pt>
                <c:pt idx="9">
                  <c:v>8.2368886299711161E-2</c:v>
                </c:pt>
                <c:pt idx="10">
                  <c:v>8.5849990812609425E-2</c:v>
                </c:pt>
                <c:pt idx="11">
                  <c:v>8.9965607086183216E-2</c:v>
                </c:pt>
                <c:pt idx="12">
                  <c:v>8.8584668607468886E-2</c:v>
                </c:pt>
                <c:pt idx="13">
                  <c:v>9.0827652740684495E-2</c:v>
                </c:pt>
                <c:pt idx="14">
                  <c:v>9.7859010034369406E-2</c:v>
                </c:pt>
                <c:pt idx="15">
                  <c:v>8.8308100497898612E-2</c:v>
                </c:pt>
                <c:pt idx="16">
                  <c:v>8.4882842225517702E-2</c:v>
                </c:pt>
                <c:pt idx="17">
                  <c:v>8.3390489479225491E-2</c:v>
                </c:pt>
                <c:pt idx="18">
                  <c:v>9.2873619835600663E-2</c:v>
                </c:pt>
                <c:pt idx="19">
                  <c:v>8.9061593077430043E-2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4AD-46AE-BBF2-63A8E3F145F0}"/>
            </c:ext>
          </c:extLst>
        </c:ser>
        <c:ser>
          <c:idx val="5"/>
          <c:order val="2"/>
          <c:tx>
            <c:strRef>
              <c:f>'KD2.5 grafikai'!$C$26</c:f>
              <c:strCache>
                <c:ptCount val="1"/>
                <c:pt idx="0">
                  <c:v>KITI PRAMONĖS PROCESAI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'KD2.5 grafikai'!$D$2:$W$2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'KD2.5 grafikai'!$D$26:$W$26</c:f>
              <c:numCache>
                <c:formatCode>0.0%</c:formatCode>
                <c:ptCount val="20"/>
                <c:pt idx="0">
                  <c:v>9.5377423257653304E-2</c:v>
                </c:pt>
                <c:pt idx="1">
                  <c:v>3.1561180650909931E-2</c:v>
                </c:pt>
                <c:pt idx="2">
                  <c:v>3.6964495107651665E-2</c:v>
                </c:pt>
                <c:pt idx="3">
                  <c:v>2.0142771188996746E-2</c:v>
                </c:pt>
                <c:pt idx="4">
                  <c:v>2.443671151820551E-2</c:v>
                </c:pt>
                <c:pt idx="5">
                  <c:v>3.2711091983348102E-2</c:v>
                </c:pt>
                <c:pt idx="6">
                  <c:v>4.3028271107418629E-2</c:v>
                </c:pt>
                <c:pt idx="7">
                  <c:v>2.3833758631197684E-2</c:v>
                </c:pt>
                <c:pt idx="8">
                  <c:v>2.9877662306067303E-2</c:v>
                </c:pt>
                <c:pt idx="9">
                  <c:v>3.1662677783566941E-2</c:v>
                </c:pt>
                <c:pt idx="10">
                  <c:v>2.0735388713469045E-2</c:v>
                </c:pt>
                <c:pt idx="11">
                  <c:v>3.0138068605923298E-2</c:v>
                </c:pt>
                <c:pt idx="12">
                  <c:v>6.8907294544488336E-3</c:v>
                </c:pt>
                <c:pt idx="13">
                  <c:v>3.7891129294237907E-2</c:v>
                </c:pt>
                <c:pt idx="14">
                  <c:v>1.3456130016305606E-2</c:v>
                </c:pt>
                <c:pt idx="15">
                  <c:v>1.2374651556294979E-2</c:v>
                </c:pt>
                <c:pt idx="16">
                  <c:v>1.5561680767640966E-2</c:v>
                </c:pt>
                <c:pt idx="17">
                  <c:v>1.7870076744843231E-2</c:v>
                </c:pt>
                <c:pt idx="18">
                  <c:v>1.709444249676911E-2</c:v>
                </c:pt>
                <c:pt idx="19">
                  <c:v>2.7621611757226647E-2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4AD-46AE-BBF2-63A8E3F145F0}"/>
            </c:ext>
          </c:extLst>
        </c:ser>
        <c:ser>
          <c:idx val="8"/>
          <c:order val="3"/>
          <c:tx>
            <c:strRef>
              <c:f>'KD2.5 grafikai'!$C$29</c:f>
              <c:strCache>
                <c:ptCount val="1"/>
                <c:pt idx="0">
                  <c:v>GAISRAI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'KD2.5 grafikai'!$D$2:$W$2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'KD2.5 grafikai'!$D$29:$W$29</c:f>
              <c:numCache>
                <c:formatCode>0.0%</c:formatCode>
                <c:ptCount val="20"/>
                <c:pt idx="0">
                  <c:v>3.0689035605323649E-2</c:v>
                </c:pt>
                <c:pt idx="1">
                  <c:v>3.4107091821674901E-2</c:v>
                </c:pt>
                <c:pt idx="2">
                  <c:v>3.113983402921159E-2</c:v>
                </c:pt>
                <c:pt idx="3">
                  <c:v>2.8991149455353794E-2</c:v>
                </c:pt>
                <c:pt idx="4">
                  <c:v>2.7993862089379349E-2</c:v>
                </c:pt>
                <c:pt idx="5">
                  <c:v>2.6040178350377776E-2</c:v>
                </c:pt>
                <c:pt idx="6">
                  <c:v>2.5044988532324428E-2</c:v>
                </c:pt>
                <c:pt idx="7">
                  <c:v>2.5271571054698641E-2</c:v>
                </c:pt>
                <c:pt idx="8">
                  <c:v>2.5025119546960194E-2</c:v>
                </c:pt>
                <c:pt idx="9">
                  <c:v>2.7770995794324689E-2</c:v>
                </c:pt>
                <c:pt idx="10">
                  <c:v>2.5727604143293954E-2</c:v>
                </c:pt>
                <c:pt idx="11">
                  <c:v>1.921941538636511E-2</c:v>
                </c:pt>
                <c:pt idx="12">
                  <c:v>2.2376223801538329E-2</c:v>
                </c:pt>
                <c:pt idx="13">
                  <c:v>2.8553896600686846E-2</c:v>
                </c:pt>
                <c:pt idx="14">
                  <c:v>2.661311771116914E-2</c:v>
                </c:pt>
                <c:pt idx="15">
                  <c:v>2.6914626943046908E-2</c:v>
                </c:pt>
                <c:pt idx="16">
                  <c:v>2.9467704498846763E-2</c:v>
                </c:pt>
                <c:pt idx="17">
                  <c:v>2.8364624931002298E-2</c:v>
                </c:pt>
                <c:pt idx="18">
                  <c:v>2.9791544777208395E-2</c:v>
                </c:pt>
                <c:pt idx="19">
                  <c:v>2.9376170479304367E-2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4AD-46AE-BBF2-63A8E3F145F0}"/>
            </c:ext>
          </c:extLst>
        </c:ser>
        <c:ser>
          <c:idx val="6"/>
          <c:order val="4"/>
          <c:tx>
            <c:strRef>
              <c:f>'KD2.5 grafikai'!$C$27</c:f>
              <c:strCache>
                <c:ptCount val="1"/>
                <c:pt idx="0">
                  <c:v>ŽEMĖS ŪKIO VEIKLOS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'KD2.5 grafikai'!$D$2:$W$2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'KD2.5 grafikai'!$D$27:$W$27</c:f>
              <c:numCache>
                <c:formatCode>0.0%</c:formatCode>
                <c:ptCount val="20"/>
                <c:pt idx="0">
                  <c:v>2.1348312035038081E-2</c:v>
                </c:pt>
                <c:pt idx="1">
                  <c:v>2.2327253802438871E-2</c:v>
                </c:pt>
                <c:pt idx="2">
                  <c:v>2.3138011876233731E-2</c:v>
                </c:pt>
                <c:pt idx="3">
                  <c:v>2.3505843225619553E-2</c:v>
                </c:pt>
                <c:pt idx="4">
                  <c:v>2.4750048377902411E-2</c:v>
                </c:pt>
                <c:pt idx="5">
                  <c:v>2.4063042409888286E-2</c:v>
                </c:pt>
                <c:pt idx="6">
                  <c:v>2.517910080178578E-2</c:v>
                </c:pt>
                <c:pt idx="7">
                  <c:v>2.6126164446484301E-2</c:v>
                </c:pt>
                <c:pt idx="8">
                  <c:v>2.7234203502783258E-2</c:v>
                </c:pt>
                <c:pt idx="9">
                  <c:v>2.9820945357041818E-2</c:v>
                </c:pt>
                <c:pt idx="10">
                  <c:v>3.1539195809895178E-2</c:v>
                </c:pt>
                <c:pt idx="11">
                  <c:v>3.2505428116018913E-2</c:v>
                </c:pt>
                <c:pt idx="12">
                  <c:v>3.1817914762178039E-2</c:v>
                </c:pt>
                <c:pt idx="13">
                  <c:v>3.4027608847696005E-2</c:v>
                </c:pt>
                <c:pt idx="14">
                  <c:v>3.764461246247866E-2</c:v>
                </c:pt>
                <c:pt idx="15">
                  <c:v>3.9694517863741091E-2</c:v>
                </c:pt>
                <c:pt idx="16">
                  <c:v>3.8971300335646761E-2</c:v>
                </c:pt>
                <c:pt idx="17">
                  <c:v>4.1710233195477633E-2</c:v>
                </c:pt>
                <c:pt idx="18">
                  <c:v>4.6187134654314017E-2</c:v>
                </c:pt>
                <c:pt idx="19">
                  <c:v>4.5394054513860464E-2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4AD-46AE-BBF2-63A8E3F145F0}"/>
            </c:ext>
          </c:extLst>
        </c:ser>
        <c:ser>
          <c:idx val="3"/>
          <c:order val="5"/>
          <c:tx>
            <c:strRef>
              <c:f>'KD2.5 grafikai'!$C$24</c:f>
              <c:strCache>
                <c:ptCount val="1"/>
                <c:pt idx="0">
                  <c:v>NE KELIŲ TRANSPORTAS IR MECHANIZMAI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'KD2.5 grafikai'!$D$2:$W$2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'KD2.5 grafikai'!$D$24:$W$24</c:f>
              <c:numCache>
                <c:formatCode>0.0%</c:formatCode>
                <c:ptCount val="20"/>
                <c:pt idx="0">
                  <c:v>3.2551273389084631E-2</c:v>
                </c:pt>
                <c:pt idx="1">
                  <c:v>3.2530847553169748E-2</c:v>
                </c:pt>
                <c:pt idx="2">
                  <c:v>3.4082976751720465E-2</c:v>
                </c:pt>
                <c:pt idx="3">
                  <c:v>3.4803827604127556E-2</c:v>
                </c:pt>
                <c:pt idx="4">
                  <c:v>3.2393474575380971E-2</c:v>
                </c:pt>
                <c:pt idx="5">
                  <c:v>3.308204523981307E-2</c:v>
                </c:pt>
                <c:pt idx="6">
                  <c:v>3.4313479071411773E-2</c:v>
                </c:pt>
                <c:pt idx="7">
                  <c:v>3.3626589609058885E-2</c:v>
                </c:pt>
                <c:pt idx="8">
                  <c:v>1.9848536373662507E-2</c:v>
                </c:pt>
                <c:pt idx="9">
                  <c:v>2.2840145759245006E-2</c:v>
                </c:pt>
                <c:pt idx="10">
                  <c:v>2.0068995144172857E-2</c:v>
                </c:pt>
                <c:pt idx="11">
                  <c:v>1.9660862847964724E-2</c:v>
                </c:pt>
                <c:pt idx="12">
                  <c:v>2.0046344453839869E-2</c:v>
                </c:pt>
                <c:pt idx="13">
                  <c:v>1.8463492187160715E-2</c:v>
                </c:pt>
                <c:pt idx="14">
                  <c:v>1.9561549103090461E-2</c:v>
                </c:pt>
                <c:pt idx="15">
                  <c:v>1.7910293023089781E-2</c:v>
                </c:pt>
                <c:pt idx="16">
                  <c:v>1.7076792803787638E-2</c:v>
                </c:pt>
                <c:pt idx="17">
                  <c:v>1.5689683027935056E-2</c:v>
                </c:pt>
                <c:pt idx="18">
                  <c:v>1.7752535609158421E-2</c:v>
                </c:pt>
                <c:pt idx="19">
                  <c:v>1.9344767834870796E-2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4AD-46AE-BBF2-63A8E3F145F0}"/>
            </c:ext>
          </c:extLst>
        </c:ser>
        <c:ser>
          <c:idx val="7"/>
          <c:order val="6"/>
          <c:tx>
            <c:strRef>
              <c:f>'KD2.5 grafikai'!$C$28</c:f>
              <c:strCache>
                <c:ptCount val="1"/>
                <c:pt idx="0">
                  <c:v>ATLIEKŲ TVARKYMAS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'KD2.5 grafikai'!$D$2:$W$2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'KD2.5 grafikai'!$D$28:$W$28</c:f>
              <c:numCache>
                <c:formatCode>0.0%</c:formatCode>
                <c:ptCount val="20"/>
                <c:pt idx="0">
                  <c:v>9.9585671985683542E-3</c:v>
                </c:pt>
                <c:pt idx="1">
                  <c:v>1.0371761395878519E-2</c:v>
                </c:pt>
                <c:pt idx="2">
                  <c:v>1.0537143324496644E-2</c:v>
                </c:pt>
                <c:pt idx="3">
                  <c:v>1.0783133151490754E-2</c:v>
                </c:pt>
                <c:pt idx="4">
                  <c:v>1.2341910761242742E-2</c:v>
                </c:pt>
                <c:pt idx="5">
                  <c:v>1.2672231718333232E-2</c:v>
                </c:pt>
                <c:pt idx="6">
                  <c:v>1.3448415498497212E-2</c:v>
                </c:pt>
                <c:pt idx="7">
                  <c:v>1.4245897750923513E-2</c:v>
                </c:pt>
                <c:pt idx="8">
                  <c:v>1.4956399529946342E-2</c:v>
                </c:pt>
                <c:pt idx="9">
                  <c:v>1.6211509940282625E-2</c:v>
                </c:pt>
                <c:pt idx="10">
                  <c:v>1.5377263002759038E-2</c:v>
                </c:pt>
                <c:pt idx="11">
                  <c:v>1.5698810411250208E-2</c:v>
                </c:pt>
                <c:pt idx="12">
                  <c:v>1.587781745525018E-2</c:v>
                </c:pt>
                <c:pt idx="13">
                  <c:v>1.6497141691282496E-2</c:v>
                </c:pt>
                <c:pt idx="14">
                  <c:v>1.9154645864335799E-2</c:v>
                </c:pt>
                <c:pt idx="15">
                  <c:v>2.0760752036717262E-2</c:v>
                </c:pt>
                <c:pt idx="16">
                  <c:v>2.0617724178662627E-2</c:v>
                </c:pt>
                <c:pt idx="17">
                  <c:v>2.2054914732799615E-2</c:v>
                </c:pt>
                <c:pt idx="18">
                  <c:v>2.4221467439928895E-2</c:v>
                </c:pt>
                <c:pt idx="19">
                  <c:v>2.5253081942867139E-2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4AD-46AE-BBF2-63A8E3F145F0}"/>
            </c:ext>
          </c:extLst>
        </c:ser>
        <c:ser>
          <c:idx val="2"/>
          <c:order val="7"/>
          <c:tx>
            <c:strRef>
              <c:f>'KD2.5 grafikai'!$C$23</c:f>
              <c:strCache>
                <c:ptCount val="1"/>
                <c:pt idx="0">
                  <c:v>PROCESAI MINERALŲ PRAMONĖJE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'KD2.5 grafikai'!$D$2:$W$2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'KD2.5 grafikai'!$D$23:$W$23</c:f>
              <c:numCache>
                <c:formatCode>0.0%</c:formatCode>
                <c:ptCount val="20"/>
                <c:pt idx="0">
                  <c:v>9.469707111531606E-3</c:v>
                </c:pt>
                <c:pt idx="1">
                  <c:v>1.1217040506070843E-2</c:v>
                </c:pt>
                <c:pt idx="2">
                  <c:v>1.1519958551991989E-2</c:v>
                </c:pt>
                <c:pt idx="3">
                  <c:v>1.1212513540797201E-2</c:v>
                </c:pt>
                <c:pt idx="4">
                  <c:v>7.1416635915111252E-3</c:v>
                </c:pt>
                <c:pt idx="5">
                  <c:v>7.6005210519819837E-3</c:v>
                </c:pt>
                <c:pt idx="6">
                  <c:v>8.8744452887464104E-3</c:v>
                </c:pt>
                <c:pt idx="7">
                  <c:v>9.626572518763957E-3</c:v>
                </c:pt>
                <c:pt idx="8">
                  <c:v>1.1395462980936253E-2</c:v>
                </c:pt>
                <c:pt idx="9">
                  <c:v>1.1278534953933784E-2</c:v>
                </c:pt>
                <c:pt idx="10">
                  <c:v>1.3473754600248888E-2</c:v>
                </c:pt>
                <c:pt idx="11">
                  <c:v>1.3001086229415638E-2</c:v>
                </c:pt>
                <c:pt idx="12">
                  <c:v>1.4112253449132887E-2</c:v>
                </c:pt>
                <c:pt idx="13">
                  <c:v>1.6126711453389873E-2</c:v>
                </c:pt>
                <c:pt idx="14">
                  <c:v>1.9101944718705018E-2</c:v>
                </c:pt>
                <c:pt idx="15">
                  <c:v>1.9440410470394829E-2</c:v>
                </c:pt>
                <c:pt idx="16">
                  <c:v>2.2105923066756857E-2</c:v>
                </c:pt>
                <c:pt idx="17">
                  <c:v>2.3327216921337102E-2</c:v>
                </c:pt>
                <c:pt idx="18">
                  <c:v>2.1170725236000054E-2</c:v>
                </c:pt>
                <c:pt idx="19">
                  <c:v>2.3640014417712938E-2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AD-46AE-BBF2-63A8E3F145F0}"/>
            </c:ext>
          </c:extLst>
        </c:ser>
        <c:ser>
          <c:idx val="1"/>
          <c:order val="8"/>
          <c:tx>
            <c:strRef>
              <c:f>'KD2.5 grafikai'!$C$22</c:f>
              <c:strCache>
                <c:ptCount val="1"/>
                <c:pt idx="0">
                  <c:v>DEGALŲ / KURO GAMYBA IR PASKIRSTYMAS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'KD2.5 grafikai'!$D$2:$W$2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'KD2.5 grafikai'!$D$22:$W$22</c:f>
              <c:numCache>
                <c:formatCode>0.0%</c:formatCode>
                <c:ptCount val="20"/>
                <c:pt idx="0">
                  <c:v>1.6190618112364488E-4</c:v>
                </c:pt>
                <c:pt idx="1">
                  <c:v>2.1767332730276582E-4</c:v>
                </c:pt>
                <c:pt idx="2">
                  <c:v>1.9525001445044418E-4</c:v>
                </c:pt>
                <c:pt idx="3">
                  <c:v>1.7530290631367614E-4</c:v>
                </c:pt>
                <c:pt idx="4">
                  <c:v>1.7180464364499853E-4</c:v>
                </c:pt>
                <c:pt idx="5">
                  <c:v>2.0460572946398456E-4</c:v>
                </c:pt>
                <c:pt idx="6">
                  <c:v>2.1511925231345141E-4</c:v>
                </c:pt>
                <c:pt idx="7">
                  <c:v>1.7854292374758817E-4</c:v>
                </c:pt>
                <c:pt idx="8">
                  <c:v>2.0422194494435517E-4</c:v>
                </c:pt>
                <c:pt idx="9">
                  <c:v>1.8472352236898203E-4</c:v>
                </c:pt>
                <c:pt idx="10">
                  <c:v>1.6378950380985965E-4</c:v>
                </c:pt>
                <c:pt idx="11">
                  <c:v>1.8196202125602098E-4</c:v>
                </c:pt>
                <c:pt idx="12">
                  <c:v>2.0198841582429804E-4</c:v>
                </c:pt>
                <c:pt idx="13">
                  <c:v>2.130811022321607E-4</c:v>
                </c:pt>
                <c:pt idx="14">
                  <c:v>2.2799625451277541E-4</c:v>
                </c:pt>
                <c:pt idx="15">
                  <c:v>1.2108334150477532E-4</c:v>
                </c:pt>
                <c:pt idx="16">
                  <c:v>1.5500489218561617E-4</c:v>
                </c:pt>
                <c:pt idx="17">
                  <c:v>1.7052903559485307E-4</c:v>
                </c:pt>
                <c:pt idx="18">
                  <c:v>1.3160375907388217E-4</c:v>
                </c:pt>
                <c:pt idx="19">
                  <c:v>1.1700722249282683E-4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AD-46AE-BBF2-63A8E3F14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742390800"/>
        <c:axId val="1742377488"/>
      </c:barChart>
      <c:catAx>
        <c:axId val="174239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742377488"/>
        <c:crosses val="autoZero"/>
        <c:auto val="1"/>
        <c:lblAlgn val="ctr"/>
        <c:lblOffset val="100"/>
        <c:noMultiLvlLbl val="0"/>
      </c:catAx>
      <c:valAx>
        <c:axId val="1742377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742390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123824</xdr:colOff>
      <xdr:row>26</xdr:row>
      <xdr:rowOff>42861</xdr:rowOff>
    </xdr:from>
    <xdr:to>
      <xdr:col>15</xdr:col>
      <xdr:colOff>457199</xdr:colOff>
      <xdr:row>39</xdr:row>
      <xdr:rowOff>161924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E634B581-F694-4658-B780-663F12D88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52</xdr:row>
      <xdr:rowOff>0</xdr:rowOff>
    </xdr:from>
    <xdr:to>
      <xdr:col>9</xdr:col>
      <xdr:colOff>600075</xdr:colOff>
      <xdr:row>66</xdr:row>
      <xdr:rowOff>57151</xdr:rowOff>
    </xdr:to>
    <xdr:graphicFrame macro="">
      <xdr:nvGraphicFramePr>
        <xdr:cNvPr id="3" name="Diagrama 2">
          <a:extLst>
            <a:ext uri="{FF2B5EF4-FFF2-40B4-BE49-F238E27FC236}">
              <a16:creationId xmlns:a16="http://schemas.microsoft.com/office/drawing/2014/main" id="{D96C6610-8BD3-42B9-B73F-9276819DAC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38099</xdr:colOff>
      <xdr:row>29</xdr:row>
      <xdr:rowOff>185736</xdr:rowOff>
    </xdr:from>
    <xdr:to>
      <xdr:col>15</xdr:col>
      <xdr:colOff>371474</xdr:colOff>
      <xdr:row>43</xdr:row>
      <xdr:rowOff>76199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4B5123D0-D3E8-4785-B3B9-3DE85C76C5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58</xdr:row>
      <xdr:rowOff>0</xdr:rowOff>
    </xdr:from>
    <xdr:to>
      <xdr:col>9</xdr:col>
      <xdr:colOff>600075</xdr:colOff>
      <xdr:row>72</xdr:row>
      <xdr:rowOff>57151</xdr:rowOff>
    </xdr:to>
    <xdr:graphicFrame macro="">
      <xdr:nvGraphicFramePr>
        <xdr:cNvPr id="3" name="Diagrama 2">
          <a:extLst>
            <a:ext uri="{FF2B5EF4-FFF2-40B4-BE49-F238E27FC236}">
              <a16:creationId xmlns:a16="http://schemas.microsoft.com/office/drawing/2014/main" id="{9F4AB1E6-E788-45F0-BDB9-D693AB0D7A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123824</xdr:colOff>
      <xdr:row>26</xdr:row>
      <xdr:rowOff>42861</xdr:rowOff>
    </xdr:from>
    <xdr:to>
      <xdr:col>15</xdr:col>
      <xdr:colOff>457199</xdr:colOff>
      <xdr:row>39</xdr:row>
      <xdr:rowOff>161924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F07051F8-BE0A-4B52-A723-F3E65CC18F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52</xdr:row>
      <xdr:rowOff>0</xdr:rowOff>
    </xdr:from>
    <xdr:to>
      <xdr:col>9</xdr:col>
      <xdr:colOff>600075</xdr:colOff>
      <xdr:row>66</xdr:row>
      <xdr:rowOff>57151</xdr:rowOff>
    </xdr:to>
    <xdr:graphicFrame macro="">
      <xdr:nvGraphicFramePr>
        <xdr:cNvPr id="3" name="Diagrama 2">
          <a:extLst>
            <a:ext uri="{FF2B5EF4-FFF2-40B4-BE49-F238E27FC236}">
              <a16:creationId xmlns:a16="http://schemas.microsoft.com/office/drawing/2014/main" id="{27C025CB-AC76-4018-93CF-85AFE5F702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114299</xdr:colOff>
      <xdr:row>29</xdr:row>
      <xdr:rowOff>157161</xdr:rowOff>
    </xdr:from>
    <xdr:to>
      <xdr:col>15</xdr:col>
      <xdr:colOff>447674</xdr:colOff>
      <xdr:row>43</xdr:row>
      <xdr:rowOff>47624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CE72D19F-5AA5-4950-ACA8-5106B89055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55</xdr:row>
      <xdr:rowOff>0</xdr:rowOff>
    </xdr:from>
    <xdr:to>
      <xdr:col>9</xdr:col>
      <xdr:colOff>600075</xdr:colOff>
      <xdr:row>69</xdr:row>
      <xdr:rowOff>57151</xdr:rowOff>
    </xdr:to>
    <xdr:graphicFrame macro="">
      <xdr:nvGraphicFramePr>
        <xdr:cNvPr id="3" name="Diagrama 2">
          <a:extLst>
            <a:ext uri="{FF2B5EF4-FFF2-40B4-BE49-F238E27FC236}">
              <a16:creationId xmlns:a16="http://schemas.microsoft.com/office/drawing/2014/main" id="{405215D8-AD00-4412-9CBE-820B24BE8F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180974</xdr:colOff>
      <xdr:row>29</xdr:row>
      <xdr:rowOff>166686</xdr:rowOff>
    </xdr:from>
    <xdr:to>
      <xdr:col>15</xdr:col>
      <xdr:colOff>514349</xdr:colOff>
      <xdr:row>43</xdr:row>
      <xdr:rowOff>57149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A7FBF082-60F0-40EE-9E26-8983546CBF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56</xdr:row>
      <xdr:rowOff>0</xdr:rowOff>
    </xdr:from>
    <xdr:to>
      <xdr:col>9</xdr:col>
      <xdr:colOff>600075</xdr:colOff>
      <xdr:row>70</xdr:row>
      <xdr:rowOff>57151</xdr:rowOff>
    </xdr:to>
    <xdr:graphicFrame macro="">
      <xdr:nvGraphicFramePr>
        <xdr:cNvPr id="3" name="Diagrama 2">
          <a:extLst>
            <a:ext uri="{FF2B5EF4-FFF2-40B4-BE49-F238E27FC236}">
              <a16:creationId xmlns:a16="http://schemas.microsoft.com/office/drawing/2014/main" id="{92B017BB-DDF6-4D1E-8F56-B25967F4E1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auraDoveikaite\Downloads\&#8222;Inventories%20time%20series%20and%20analysis%20LT_2022%2002%2015%202022%2009%2013%20_submissions_2005-2020%20for%20publishing&#8220;%20.xlsx" TargetMode="External"/><Relationship Id="rId1" Type="http://schemas.openxmlformats.org/officeDocument/2006/relationships/externalLinkPath" Target="file:///C:\Users\LauraDoveikaite\Downloads\&#8222;Inventories%20time%20series%20and%20analysis%20LT_2022%2002%2015%202022%2009%2013%20_submissions_2005-2020%20for%20publishing&#8220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O2 analize LT"/>
      <sheetName val="SO2 grafikai"/>
      <sheetName val="NOx analize LT"/>
      <sheetName val="NOx grafikai"/>
      <sheetName val="KD2.5 analize LT"/>
      <sheetName val="KD2.5 grafikai"/>
      <sheetName val="NH3 analize LT"/>
      <sheetName val="NH3 grafikai"/>
      <sheetName val="NMVOC analize LT"/>
      <sheetName val="NMVOC grafikai"/>
    </sheetNames>
    <sheetDataSet>
      <sheetData sheetId="0">
        <row r="16">
          <cell r="A16" t="str">
            <v>ENERGIJOS GAMYBA</v>
          </cell>
        </row>
        <row r="37">
          <cell r="A37" t="str">
            <v>Kuro deginimas naftos perdirbime</v>
          </cell>
        </row>
        <row r="44">
          <cell r="A44" t="str">
            <v>Stacionarus kuro deginimas pramonėje, statyboje</v>
          </cell>
        </row>
        <row r="77">
          <cell r="A77" t="str">
            <v>DEGALŲ / KURO GAMYBA IR PASKIRSTYMAS</v>
          </cell>
        </row>
        <row r="96">
          <cell r="A96" t="str">
            <v>Naftos produktų gamyba ir sandėliavimas</v>
          </cell>
        </row>
        <row r="124">
          <cell r="A124" t="str">
            <v>KELIŲ TRANSPORTAS</v>
          </cell>
        </row>
        <row r="188">
          <cell r="A188" t="str">
            <v>NE KELIŲ TRANSPORTAS IR MECHANIZMAI</v>
          </cell>
        </row>
        <row r="265">
          <cell r="A265" t="str">
            <v>PROCESAI CHEMIJOS PRAMONĖJE</v>
          </cell>
        </row>
        <row r="314">
          <cell r="A314" t="str">
            <v>KITI PRAMONĖS PROCESAI</v>
          </cell>
        </row>
        <row r="339">
          <cell r="A339" t="str">
            <v>ATLIEKŲ TVARKYMAS</v>
          </cell>
        </row>
      </sheetData>
      <sheetData sheetId="1"/>
      <sheetData sheetId="2">
        <row r="37">
          <cell r="A37" t="str">
            <v>Viešoji elektros ir šilumos gamyba</v>
          </cell>
        </row>
        <row r="144">
          <cell r="A144" t="str">
            <v>Lengvųjų automobilių transportas</v>
          </cell>
        </row>
        <row r="151">
          <cell r="A151" t="str">
            <v>Sunkvežimių ir autobusų transportas</v>
          </cell>
        </row>
      </sheetData>
      <sheetData sheetId="3"/>
      <sheetData sheetId="4">
        <row r="54">
          <cell r="A54" t="str">
            <v>Stacionarus kuro deginimas namų ūkiuose:</v>
          </cell>
        </row>
        <row r="242">
          <cell r="A242" t="str">
            <v>PROCESAI MINERALŲ PRAMONĖJE</v>
          </cell>
        </row>
        <row r="339">
          <cell r="A339" t="str">
            <v xml:space="preserve">ŽEMĖS ŪKIO VEIKLOS </v>
          </cell>
        </row>
        <row r="372">
          <cell r="A372" t="str">
            <v>GAISRAI</v>
          </cell>
        </row>
      </sheetData>
      <sheetData sheetId="5"/>
      <sheetData sheetId="6">
        <row r="342">
          <cell r="A342" t="str">
            <v>Mėšlo tvarkymas tvartuose</v>
          </cell>
        </row>
      </sheetData>
      <sheetData sheetId="7"/>
      <sheetData sheetId="8">
        <row r="63">
          <cell r="A63" t="str">
            <v>Stacionarus kuro deginimas namų ūkiuose:</v>
          </cell>
        </row>
      </sheetData>
      <sheetData sheetId="9">
        <row r="2">
          <cell r="D2">
            <v>2005</v>
          </cell>
        </row>
      </sheetData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e-seimas.lrs.lt/portal/legalAct/lt/TAD/c1259440f7dd11eab72ddb4a109da1b5?jfwid=32wf90sn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512E4-016D-44C0-943A-1589966E8DEB}">
  <dimension ref="A1:Q17"/>
  <sheetViews>
    <sheetView topLeftCell="D1" zoomScale="90" zoomScaleNormal="90" workbookViewId="0">
      <selection activeCell="E2" sqref="E2"/>
    </sheetView>
  </sheetViews>
  <sheetFormatPr defaultColWidth="9.21875" defaultRowHeight="15.6" x14ac:dyDescent="0.3"/>
  <cols>
    <col min="1" max="1" width="24.77734375" style="65" customWidth="1"/>
    <col min="2" max="2" width="28.44140625" style="65" customWidth="1"/>
    <col min="3" max="3" width="21.77734375" style="65" customWidth="1"/>
    <col min="4" max="4" width="27.44140625" style="65" customWidth="1"/>
    <col min="5" max="5" width="19.21875" style="65" bestFit="1" customWidth="1"/>
    <col min="6" max="6" width="17.5546875" style="65" bestFit="1" customWidth="1"/>
    <col min="7" max="7" width="9.21875" style="65" customWidth="1"/>
    <col min="8" max="8" width="17.5546875" style="65" bestFit="1" customWidth="1"/>
    <col min="9" max="13" width="10.21875" style="66" bestFit="1" customWidth="1"/>
    <col min="14" max="14" width="10.21875" style="66" customWidth="1"/>
    <col min="15" max="15" width="19.77734375" style="65" customWidth="1"/>
    <col min="16" max="16" width="17.5546875" style="65" bestFit="1" customWidth="1"/>
    <col min="17" max="16384" width="9.21875" style="65"/>
  </cols>
  <sheetData>
    <row r="1" spans="1:17" ht="46.8" x14ac:dyDescent="0.3">
      <c r="A1" s="64" t="s">
        <v>359</v>
      </c>
      <c r="B1" s="65" t="s">
        <v>360</v>
      </c>
      <c r="C1" s="65" t="s">
        <v>361</v>
      </c>
      <c r="D1" s="65" t="s">
        <v>362</v>
      </c>
      <c r="E1" s="65" t="s">
        <v>363</v>
      </c>
      <c r="F1" s="65" t="s">
        <v>364</v>
      </c>
      <c r="G1" s="65" t="s">
        <v>365</v>
      </c>
      <c r="H1" s="65" t="s">
        <v>366</v>
      </c>
      <c r="I1" s="66" t="s">
        <v>367</v>
      </c>
      <c r="J1" s="66" t="s">
        <v>368</v>
      </c>
      <c r="K1" s="66" t="s">
        <v>369</v>
      </c>
      <c r="L1" s="66" t="s">
        <v>370</v>
      </c>
      <c r="M1" s="66" t="s">
        <v>371</v>
      </c>
      <c r="N1" s="66" t="s">
        <v>372</v>
      </c>
      <c r="O1" s="65" t="s">
        <v>414</v>
      </c>
      <c r="P1" s="65" t="s">
        <v>373</v>
      </c>
      <c r="Q1" s="65" t="s">
        <v>374</v>
      </c>
    </row>
    <row r="2" spans="1:17" x14ac:dyDescent="0.3">
      <c r="A2" s="65" t="s">
        <v>375</v>
      </c>
      <c r="B2" s="65" t="s">
        <v>376</v>
      </c>
      <c r="C2" s="65" t="s">
        <v>377</v>
      </c>
      <c r="D2" s="65" t="s">
        <v>378</v>
      </c>
      <c r="E2" s="65" t="s">
        <v>379</v>
      </c>
      <c r="F2" s="67">
        <v>-39.5</v>
      </c>
      <c r="G2" s="65" t="s">
        <v>380</v>
      </c>
      <c r="H2" s="65" t="s">
        <v>381</v>
      </c>
      <c r="I2" s="68">
        <v>0.8</v>
      </c>
      <c r="J2" s="68">
        <v>1.7</v>
      </c>
      <c r="K2" s="68">
        <v>-4.9000000000000004</v>
      </c>
      <c r="L2" s="68">
        <v>-0.3</v>
      </c>
      <c r="M2" s="68">
        <v>-11.5</v>
      </c>
      <c r="N2" s="70">
        <v>-9</v>
      </c>
      <c r="O2" s="69" t="s">
        <v>415</v>
      </c>
      <c r="P2" s="67">
        <v>-47</v>
      </c>
      <c r="Q2" s="65" t="s">
        <v>380</v>
      </c>
    </row>
    <row r="3" spans="1:17" x14ac:dyDescent="0.3">
      <c r="A3" s="65" t="s">
        <v>375</v>
      </c>
      <c r="B3" s="65" t="s">
        <v>376</v>
      </c>
      <c r="C3" s="65" t="s">
        <v>377</v>
      </c>
      <c r="D3" s="65" t="s">
        <v>382</v>
      </c>
      <c r="E3" s="65" t="s">
        <v>383</v>
      </c>
      <c r="F3" s="67">
        <v>-59</v>
      </c>
      <c r="G3" s="65" t="s">
        <v>380</v>
      </c>
      <c r="H3" s="65" t="s">
        <v>381</v>
      </c>
      <c r="I3" s="68">
        <v>-44.5</v>
      </c>
      <c r="J3" s="68">
        <v>-49.3</v>
      </c>
      <c r="K3" s="68">
        <v>-51.2</v>
      </c>
      <c r="L3" s="68">
        <v>-52.9</v>
      </c>
      <c r="M3" s="68">
        <v>-53.3</v>
      </c>
      <c r="N3" s="68">
        <v>-64.900000000000006</v>
      </c>
      <c r="O3" s="69" t="s">
        <v>415</v>
      </c>
      <c r="P3" s="67">
        <v>-60</v>
      </c>
      <c r="Q3" s="65" t="s">
        <v>380</v>
      </c>
    </row>
    <row r="4" spans="1:17" x14ac:dyDescent="0.3">
      <c r="A4" s="65" t="s">
        <v>384</v>
      </c>
      <c r="B4" s="65" t="s">
        <v>385</v>
      </c>
      <c r="C4" s="65" t="s">
        <v>386</v>
      </c>
      <c r="D4" s="65" t="s">
        <v>387</v>
      </c>
      <c r="E4" s="65" t="s">
        <v>388</v>
      </c>
      <c r="F4" s="67">
        <v>-59</v>
      </c>
      <c r="G4" s="65" t="s">
        <v>389</v>
      </c>
      <c r="H4" s="65" t="s">
        <v>390</v>
      </c>
      <c r="I4" s="68">
        <v>-52.5</v>
      </c>
      <c r="J4" s="68">
        <v>-57.37</v>
      </c>
      <c r="K4" s="70">
        <v>-59.67</v>
      </c>
      <c r="L4" s="68">
        <v>-59.56</v>
      </c>
      <c r="M4" s="68">
        <v>-58.83</v>
      </c>
      <c r="N4" s="68">
        <v>-67.5</v>
      </c>
      <c r="O4" s="69" t="s">
        <v>415</v>
      </c>
      <c r="P4" s="67">
        <v>-60</v>
      </c>
      <c r="Q4" s="65" t="s">
        <v>380</v>
      </c>
    </row>
    <row r="5" spans="1:17" x14ac:dyDescent="0.3">
      <c r="A5" s="65" t="s">
        <v>384</v>
      </c>
      <c r="B5" s="65" t="s">
        <v>385</v>
      </c>
      <c r="C5" s="65" t="s">
        <v>386</v>
      </c>
      <c r="D5" s="65" t="s">
        <v>391</v>
      </c>
      <c r="E5" s="65" t="s">
        <v>392</v>
      </c>
      <c r="F5" s="67">
        <v>-49.5</v>
      </c>
      <c r="G5" s="65" t="s">
        <v>380</v>
      </c>
      <c r="H5" s="65" t="s">
        <v>390</v>
      </c>
      <c r="I5" s="68">
        <v>-15.13</v>
      </c>
      <c r="J5" s="68">
        <v>-17.010000000000002</v>
      </c>
      <c r="K5" s="68">
        <v>-23.13</v>
      </c>
      <c r="L5" s="68">
        <v>-22.94</v>
      </c>
      <c r="M5" s="68">
        <v>-28.86</v>
      </c>
      <c r="N5" s="68">
        <v>-32.700000000000003</v>
      </c>
      <c r="O5" s="69" t="s">
        <v>415</v>
      </c>
      <c r="P5" s="67">
        <v>-51</v>
      </c>
      <c r="Q5" s="65" t="s">
        <v>380</v>
      </c>
    </row>
    <row r="6" spans="1:17" x14ac:dyDescent="0.3">
      <c r="A6" s="65" t="s">
        <v>384</v>
      </c>
      <c r="B6" s="65" t="s">
        <v>385</v>
      </c>
      <c r="C6" s="65" t="s">
        <v>386</v>
      </c>
      <c r="D6" s="65" t="s">
        <v>393</v>
      </c>
      <c r="E6" s="65" t="s">
        <v>394</v>
      </c>
      <c r="F6" s="67">
        <v>-39.5</v>
      </c>
      <c r="G6" s="65" t="s">
        <v>380</v>
      </c>
      <c r="H6" s="65" t="s">
        <v>390</v>
      </c>
      <c r="I6" s="70">
        <v>-23.18</v>
      </c>
      <c r="J6" s="68">
        <v>-22.12</v>
      </c>
      <c r="K6" s="68">
        <v>-27.7</v>
      </c>
      <c r="L6" s="68">
        <v>-23.98</v>
      </c>
      <c r="M6" s="68">
        <v>-28.39</v>
      </c>
      <c r="N6" s="68">
        <v>-28.63</v>
      </c>
      <c r="O6" s="69" t="s">
        <v>415</v>
      </c>
      <c r="P6" s="67">
        <v>-47</v>
      </c>
      <c r="Q6" s="65" t="s">
        <v>380</v>
      </c>
    </row>
    <row r="7" spans="1:17" x14ac:dyDescent="0.3">
      <c r="A7" s="65" t="s">
        <v>384</v>
      </c>
      <c r="B7" s="65" t="s">
        <v>385</v>
      </c>
      <c r="C7" s="65" t="s">
        <v>386</v>
      </c>
      <c r="D7" s="65" t="s">
        <v>395</v>
      </c>
      <c r="E7" s="65" t="s">
        <v>396</v>
      </c>
      <c r="F7" s="67">
        <v>-10</v>
      </c>
      <c r="G7" s="65" t="s">
        <v>380</v>
      </c>
      <c r="H7" s="65" t="s">
        <v>390</v>
      </c>
      <c r="I7" s="68">
        <v>1.81</v>
      </c>
      <c r="J7" s="68">
        <v>2.52</v>
      </c>
      <c r="K7" s="68">
        <v>6.62</v>
      </c>
      <c r="L7" s="68">
        <v>3.8</v>
      </c>
      <c r="M7" s="68">
        <v>-4.93</v>
      </c>
      <c r="N7" s="68">
        <v>-7.2</v>
      </c>
      <c r="O7" s="69" t="s">
        <v>415</v>
      </c>
      <c r="P7" s="67">
        <v>-10</v>
      </c>
      <c r="Q7" s="65" t="s">
        <v>380</v>
      </c>
    </row>
    <row r="8" spans="1:17" x14ac:dyDescent="0.3">
      <c r="A8" s="65" t="s">
        <v>384</v>
      </c>
      <c r="B8" s="65" t="s">
        <v>385</v>
      </c>
      <c r="C8" s="65" t="s">
        <v>386</v>
      </c>
      <c r="D8" s="65" t="s">
        <v>397</v>
      </c>
      <c r="E8" s="65" t="s">
        <v>398</v>
      </c>
      <c r="F8" s="67">
        <v>-41</v>
      </c>
      <c r="G8" s="65" t="s">
        <v>389</v>
      </c>
      <c r="H8" s="65" t="s">
        <v>390</v>
      </c>
      <c r="I8" s="68">
        <v>-21.13</v>
      </c>
      <c r="J8" s="68">
        <v>-32.020000000000003</v>
      </c>
      <c r="K8" s="68">
        <v>-35.6</v>
      </c>
      <c r="L8" s="68">
        <v>-34.61</v>
      </c>
      <c r="M8" s="68">
        <v>-38.14</v>
      </c>
      <c r="N8" s="68">
        <v>-48.55</v>
      </c>
      <c r="O8" s="69" t="s">
        <v>415</v>
      </c>
      <c r="P8" s="67">
        <v>-45</v>
      </c>
      <c r="Q8" s="65" t="s">
        <v>380</v>
      </c>
    </row>
    <row r="9" spans="1:17" x14ac:dyDescent="0.3">
      <c r="A9" s="65" t="s">
        <v>384</v>
      </c>
      <c r="B9" s="65" t="s">
        <v>385</v>
      </c>
      <c r="C9" s="65" t="s">
        <v>399</v>
      </c>
      <c r="D9" s="65" t="s">
        <v>400</v>
      </c>
      <c r="E9" s="65" t="s">
        <v>401</v>
      </c>
      <c r="F9" s="67">
        <v>-49.5</v>
      </c>
      <c r="G9" s="65" t="s">
        <v>380</v>
      </c>
      <c r="H9" s="65" t="s">
        <v>381</v>
      </c>
      <c r="I9" s="70">
        <v>-12.791506296803101</v>
      </c>
      <c r="J9" s="70">
        <v>-11.5923444471848</v>
      </c>
      <c r="K9" s="70">
        <v>-18.517167143746498</v>
      </c>
      <c r="L9" s="70">
        <v>-21.7478119625994</v>
      </c>
      <c r="M9" s="70">
        <v>-24.054312148547499</v>
      </c>
      <c r="N9" s="70">
        <v>-24.557351831058799</v>
      </c>
      <c r="O9" s="69" t="s">
        <v>415</v>
      </c>
      <c r="P9" s="67">
        <v>-51</v>
      </c>
      <c r="Q9" s="65" t="s">
        <v>380</v>
      </c>
    </row>
    <row r="10" spans="1:17" x14ac:dyDescent="0.3">
      <c r="A10" s="65" t="s">
        <v>384</v>
      </c>
      <c r="B10" s="65" t="s">
        <v>385</v>
      </c>
      <c r="C10" s="65" t="s">
        <v>402</v>
      </c>
      <c r="D10" s="65" t="s">
        <v>403</v>
      </c>
      <c r="E10" s="65" t="s">
        <v>404</v>
      </c>
      <c r="F10" s="67">
        <v>-10</v>
      </c>
      <c r="G10" s="65" t="s">
        <v>380</v>
      </c>
      <c r="H10" s="65" t="s">
        <v>381</v>
      </c>
      <c r="I10" s="70">
        <v>2.9764993397334334</v>
      </c>
      <c r="J10" s="70">
        <v>3.7189008757289845</v>
      </c>
      <c r="K10" s="70">
        <v>8.0536413110643679</v>
      </c>
      <c r="L10" s="70">
        <v>5.3019211031806801</v>
      </c>
      <c r="M10" s="70">
        <v>-3.7066295360928478</v>
      </c>
      <c r="N10" s="70">
        <v>-5.938794342622213</v>
      </c>
      <c r="O10" s="69" t="s">
        <v>415</v>
      </c>
      <c r="P10" s="67">
        <v>-10</v>
      </c>
      <c r="Q10" s="65" t="s">
        <v>380</v>
      </c>
    </row>
    <row r="11" spans="1:17" x14ac:dyDescent="0.3">
      <c r="A11" s="65" t="s">
        <v>384</v>
      </c>
      <c r="B11" s="65" t="s">
        <v>385</v>
      </c>
      <c r="C11" s="65" t="s">
        <v>405</v>
      </c>
      <c r="D11" s="65" t="s">
        <v>406</v>
      </c>
      <c r="E11" s="65" t="s">
        <v>407</v>
      </c>
      <c r="F11" s="67">
        <v>-59</v>
      </c>
      <c r="G11" s="65" t="s">
        <v>380</v>
      </c>
      <c r="H11" s="65" t="s">
        <v>381</v>
      </c>
      <c r="I11" s="70">
        <v>-72.116400121249924</v>
      </c>
      <c r="J11" s="70">
        <v>-76.349826245049428</v>
      </c>
      <c r="K11" s="70">
        <v>-77.133164312986906</v>
      </c>
      <c r="L11" s="70">
        <v>-79.727913654815382</v>
      </c>
      <c r="M11" s="70">
        <v>-72.479989534953674</v>
      </c>
      <c r="N11" s="70">
        <v>-79.425707258016942</v>
      </c>
      <c r="O11" s="69" t="s">
        <v>415</v>
      </c>
      <c r="P11" s="67">
        <v>-60</v>
      </c>
      <c r="Q11" s="65" t="s">
        <v>380</v>
      </c>
    </row>
    <row r="12" spans="1:17" x14ac:dyDescent="0.3">
      <c r="A12" s="65" t="s">
        <v>384</v>
      </c>
      <c r="B12" s="65" t="s">
        <v>385</v>
      </c>
      <c r="C12" s="65" t="s">
        <v>405</v>
      </c>
      <c r="D12" s="65" t="s">
        <v>408</v>
      </c>
      <c r="E12" s="65" t="s">
        <v>409</v>
      </c>
      <c r="F12" s="67">
        <v>-39.5</v>
      </c>
      <c r="G12" s="65" t="s">
        <v>380</v>
      </c>
      <c r="H12" s="65" t="s">
        <v>381</v>
      </c>
      <c r="I12" s="70">
        <v>-19.854574052539643</v>
      </c>
      <c r="J12" s="70">
        <v>-25.293348790940591</v>
      </c>
      <c r="K12" s="70">
        <v>-28.538632444078583</v>
      </c>
      <c r="L12" s="70">
        <v>-27.314273177675062</v>
      </c>
      <c r="M12" s="70">
        <v>-31.877112907028334</v>
      </c>
      <c r="N12" s="70">
        <v>-40.131422098392314</v>
      </c>
      <c r="O12" s="69" t="s">
        <v>415</v>
      </c>
      <c r="P12" s="67">
        <v>-47</v>
      </c>
      <c r="Q12" s="65" t="s">
        <v>380</v>
      </c>
    </row>
    <row r="13" spans="1:17" x14ac:dyDescent="0.3">
      <c r="A13" s="65" t="s">
        <v>384</v>
      </c>
      <c r="B13" s="65" t="s">
        <v>385</v>
      </c>
      <c r="C13" s="65" t="s">
        <v>410</v>
      </c>
      <c r="D13" s="65" t="s">
        <v>411</v>
      </c>
      <c r="E13" s="65" t="s">
        <v>412</v>
      </c>
      <c r="F13" s="67">
        <v>-43</v>
      </c>
      <c r="G13" s="65" t="s">
        <v>380</v>
      </c>
      <c r="H13" s="65" t="s">
        <v>381</v>
      </c>
      <c r="I13" s="70">
        <v>-25.907196015415419</v>
      </c>
      <c r="J13" s="70">
        <v>-30.769306714964671</v>
      </c>
      <c r="K13" s="70">
        <v>-33.418669058869995</v>
      </c>
      <c r="L13" s="70">
        <v>-33.352928860321654</v>
      </c>
      <c r="M13" s="70">
        <v>-37.471181212806229</v>
      </c>
      <c r="N13" s="70">
        <v>-52.031528740484525</v>
      </c>
      <c r="O13" s="69" t="s">
        <v>415</v>
      </c>
      <c r="P13" s="67">
        <v>-45</v>
      </c>
      <c r="Q13" s="65" t="s">
        <v>380</v>
      </c>
    </row>
    <row r="17" spans="1:14" s="72" customFormat="1" ht="18" x14ac:dyDescent="0.35">
      <c r="A17" s="71" t="s">
        <v>413</v>
      </c>
      <c r="I17" s="73"/>
      <c r="J17" s="73"/>
      <c r="K17" s="73"/>
      <c r="L17" s="73"/>
      <c r="M17" s="73"/>
      <c r="N17" s="73"/>
    </row>
  </sheetData>
  <hyperlinks>
    <hyperlink ref="A17" r:id="rId1" xr:uid="{91FB62A4-887B-4249-8597-B38B4AFE3B04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6D390-7AD2-469A-A809-76ACAD4193F5}">
  <dimension ref="A1:AC418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A413" sqref="A413:XFD413"/>
    </sheetView>
  </sheetViews>
  <sheetFormatPr defaultColWidth="9.21875" defaultRowHeight="18" x14ac:dyDescent="0.35"/>
  <cols>
    <col min="1" max="1" width="13.21875" style="2" customWidth="1"/>
    <col min="2" max="2" width="9.21875" style="2"/>
    <col min="3" max="3" width="69" style="2" customWidth="1"/>
    <col min="4" max="12" width="11.5546875" style="2" bestFit="1" customWidth="1"/>
    <col min="13" max="13" width="10.5546875" style="2" bestFit="1" customWidth="1"/>
    <col min="14" max="18" width="11.5546875" style="2" bestFit="1" customWidth="1"/>
    <col min="19" max="19" width="10.5546875" style="2" customWidth="1"/>
    <col min="20" max="20" width="9.77734375" style="2" customWidth="1"/>
    <col min="21" max="21" width="11.5546875" style="2" bestFit="1" customWidth="1"/>
    <col min="22" max="22" width="11" style="2" customWidth="1"/>
    <col min="23" max="23" width="10.21875" style="2" customWidth="1"/>
    <col min="24" max="16384" width="9.21875" style="2"/>
  </cols>
  <sheetData>
    <row r="1" spans="1:29" ht="24" x14ac:dyDescent="0.5">
      <c r="A1" s="1" t="s">
        <v>339</v>
      </c>
    </row>
    <row r="2" spans="1:29" ht="20.399999999999999" x14ac:dyDescent="0.45">
      <c r="A2" s="2" t="s">
        <v>1</v>
      </c>
      <c r="B2" s="3" t="s">
        <v>340</v>
      </c>
    </row>
    <row r="3" spans="1:29" x14ac:dyDescent="0.35">
      <c r="A3" s="4"/>
      <c r="B3" s="5" t="s">
        <v>2</v>
      </c>
    </row>
    <row r="4" spans="1:29" x14ac:dyDescent="0.35">
      <c r="A4" s="6"/>
      <c r="B4" s="5" t="s">
        <v>3</v>
      </c>
    </row>
    <row r="5" spans="1:29" x14ac:dyDescent="0.35">
      <c r="A5" s="2" t="s">
        <v>4</v>
      </c>
      <c r="D5" s="2">
        <v>2005</v>
      </c>
      <c r="E5" s="2">
        <v>2006</v>
      </c>
      <c r="F5" s="2">
        <v>2007</v>
      </c>
      <c r="G5" s="2">
        <v>2008</v>
      </c>
      <c r="H5" s="2">
        <v>2009</v>
      </c>
      <c r="I5" s="2">
        <v>2010</v>
      </c>
      <c r="J5" s="2">
        <v>2011</v>
      </c>
      <c r="K5" s="2">
        <v>2012</v>
      </c>
      <c r="L5" s="2">
        <v>2013</v>
      </c>
      <c r="M5" s="2">
        <v>2014</v>
      </c>
      <c r="N5" s="2">
        <v>2015</v>
      </c>
      <c r="O5" s="2">
        <v>2016</v>
      </c>
      <c r="P5" s="2">
        <v>2017</v>
      </c>
      <c r="Q5" s="2">
        <v>2018</v>
      </c>
      <c r="R5" s="2">
        <v>2019</v>
      </c>
      <c r="S5" s="7">
        <v>2020</v>
      </c>
      <c r="T5" s="7">
        <v>2021</v>
      </c>
      <c r="U5" s="7">
        <v>2022</v>
      </c>
      <c r="V5" s="7">
        <v>2023</v>
      </c>
      <c r="W5" s="7">
        <v>2024</v>
      </c>
      <c r="X5" s="8">
        <v>2025</v>
      </c>
      <c r="Y5" s="8">
        <v>2026</v>
      </c>
      <c r="Z5" s="8">
        <v>2027</v>
      </c>
      <c r="AA5" s="8">
        <v>2028</v>
      </c>
      <c r="AB5" s="8">
        <v>2029</v>
      </c>
      <c r="AC5" s="8">
        <v>2030</v>
      </c>
    </row>
    <row r="8" spans="1:29" x14ac:dyDescent="0.35">
      <c r="A8" s="9" t="s">
        <v>332</v>
      </c>
      <c r="D8" s="10">
        <v>18.838070164046236</v>
      </c>
      <c r="E8" s="10">
        <v>18.077547896011794</v>
      </c>
      <c r="F8" s="10">
        <v>17.510882186734818</v>
      </c>
      <c r="G8" s="10">
        <v>17.307185966279128</v>
      </c>
      <c r="H8" s="10">
        <v>16.79814898346617</v>
      </c>
      <c r="I8" s="10">
        <v>16.895910046392498</v>
      </c>
      <c r="J8" s="10">
        <v>16.45598876869397</v>
      </c>
      <c r="K8" s="10">
        <v>16.214588286303378</v>
      </c>
      <c r="L8" s="10">
        <v>15.61536396526296</v>
      </c>
      <c r="M8" s="10">
        <v>14.827564810771058</v>
      </c>
      <c r="N8" s="10">
        <v>14.408737709711135</v>
      </c>
      <c r="O8" s="10">
        <v>14.063374826863971</v>
      </c>
      <c r="P8" s="10">
        <v>13.607748025564847</v>
      </c>
      <c r="Q8" s="10">
        <v>12.957509392539936</v>
      </c>
      <c r="R8" s="10">
        <v>11.930020722717236</v>
      </c>
      <c r="S8" s="10">
        <v>11.240191946192072</v>
      </c>
      <c r="T8" s="10">
        <v>11.464154291801751</v>
      </c>
      <c r="U8" s="10">
        <v>10.608164138674107</v>
      </c>
      <c r="V8" s="10">
        <v>9.6805745441114475</v>
      </c>
      <c r="W8" s="10">
        <v>9.4780473920572526</v>
      </c>
    </row>
    <row r="9" spans="1:29" x14ac:dyDescent="0.35">
      <c r="A9" s="9" t="s">
        <v>10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</row>
    <row r="10" spans="1:29" x14ac:dyDescent="0.35">
      <c r="A10" s="13" t="s">
        <v>278</v>
      </c>
      <c r="S10" s="16"/>
      <c r="T10" s="16"/>
      <c r="U10" s="15"/>
      <c r="V10" s="15"/>
      <c r="W10" s="15" t="s">
        <v>333</v>
      </c>
      <c r="X10" s="16" t="s">
        <v>333</v>
      </c>
      <c r="Y10" s="16" t="s">
        <v>333</v>
      </c>
      <c r="Z10" s="16" t="s">
        <v>333</v>
      </c>
      <c r="AA10" s="16" t="s">
        <v>333</v>
      </c>
      <c r="AB10" s="16" t="s">
        <v>333</v>
      </c>
      <c r="AC10" s="16" t="s">
        <v>334</v>
      </c>
    </row>
    <row r="11" spans="1:29" x14ac:dyDescent="0.35">
      <c r="A11" s="17" t="s">
        <v>6</v>
      </c>
      <c r="B11" s="17"/>
      <c r="C11" s="17"/>
      <c r="D11" s="17"/>
      <c r="E11" s="18">
        <f t="shared" ref="E11:W11" si="0">(E8-$D$8)/$D$8</f>
        <v>-4.0371559369491682E-2</v>
      </c>
      <c r="F11" s="54">
        <f t="shared" si="0"/>
        <v>-7.0452438373674195E-2</v>
      </c>
      <c r="G11" s="18">
        <f t="shared" si="0"/>
        <v>-8.1265447279674469E-2</v>
      </c>
      <c r="H11" s="18">
        <f t="shared" si="0"/>
        <v>-0.10828716332490348</v>
      </c>
      <c r="I11" s="18">
        <f t="shared" si="0"/>
        <v>-0.1030976156655625</v>
      </c>
      <c r="J11" s="18">
        <f t="shared" si="0"/>
        <v>-0.12645039404825201</v>
      </c>
      <c r="K11" s="18">
        <f t="shared" si="0"/>
        <v>-0.13926489576145412</v>
      </c>
      <c r="L11" s="18">
        <f t="shared" si="0"/>
        <v>-0.17107411591098301</v>
      </c>
      <c r="M11" s="18">
        <f t="shared" si="0"/>
        <v>-0.21289364135236666</v>
      </c>
      <c r="N11" s="18">
        <f t="shared" si="0"/>
        <v>-0.23512665659292373</v>
      </c>
      <c r="O11" s="18">
        <f t="shared" si="0"/>
        <v>-0.25345989772854244</v>
      </c>
      <c r="P11" s="18">
        <f t="shared" si="0"/>
        <v>-0.277646388028845</v>
      </c>
      <c r="Q11" s="18">
        <f t="shared" si="0"/>
        <v>-0.31216365160003268</v>
      </c>
      <c r="R11" s="18">
        <f t="shared" si="0"/>
        <v>-0.3667068537898055</v>
      </c>
      <c r="S11" s="19">
        <f t="shared" si="0"/>
        <v>-0.40332572029353847</v>
      </c>
      <c r="T11" s="26">
        <f t="shared" si="0"/>
        <v>-0.39143690452529023</v>
      </c>
      <c r="U11" s="26">
        <f t="shared" si="0"/>
        <v>-0.43687628051622163</v>
      </c>
      <c r="V11" s="26">
        <f t="shared" si="0"/>
        <v>-0.48611644081316274</v>
      </c>
      <c r="W11" s="20">
        <f t="shared" si="0"/>
        <v>-0.49686739089937337</v>
      </c>
    </row>
    <row r="12" spans="1:29" x14ac:dyDescent="0.35">
      <c r="A12" s="11" t="s">
        <v>7</v>
      </c>
      <c r="D12" s="10"/>
      <c r="E12" s="21">
        <f>(E8-D8)/D8</f>
        <v>-4.0371559369491682E-2</v>
      </c>
      <c r="F12" s="21">
        <f>(F8-E8)/E8</f>
        <v>-3.1346381297763903E-2</v>
      </c>
      <c r="G12" s="21">
        <f>(G8-F8)/F8</f>
        <v>-1.1632550449685392E-2</v>
      </c>
      <c r="H12" s="21">
        <f t="shared" ref="H12:W12" si="1">(H8-G8)/G8</f>
        <v>-2.9411886126650088E-2</v>
      </c>
      <c r="I12" s="21">
        <f t="shared" si="1"/>
        <v>5.8197521061725465E-3</v>
      </c>
      <c r="J12" s="21">
        <f t="shared" si="1"/>
        <v>-2.6037146060235824E-2</v>
      </c>
      <c r="K12" s="21">
        <f t="shared" si="1"/>
        <v>-1.4669460813551024E-2</v>
      </c>
      <c r="L12" s="21">
        <f t="shared" si="1"/>
        <v>-3.695587642805518E-2</v>
      </c>
      <c r="M12" s="21">
        <f t="shared" si="1"/>
        <v>-5.0450258876091156E-2</v>
      </c>
      <c r="N12" s="21">
        <f t="shared" si="1"/>
        <v>-2.8246519668265316E-2</v>
      </c>
      <c r="O12" s="21">
        <f t="shared" si="1"/>
        <v>-2.3968989498254097E-2</v>
      </c>
      <c r="P12" s="21">
        <f t="shared" si="1"/>
        <v>-3.2398112608701977E-2</v>
      </c>
      <c r="Q12" s="21">
        <f t="shared" si="1"/>
        <v>-4.7784441026046974E-2</v>
      </c>
      <c r="R12" s="21">
        <f t="shared" si="1"/>
        <v>-7.929677214158605E-2</v>
      </c>
      <c r="S12" s="22">
        <f t="shared" si="1"/>
        <v>-5.7822931959505094E-2</v>
      </c>
      <c r="T12" s="23">
        <f t="shared" si="1"/>
        <v>1.9925135325251562E-2</v>
      </c>
      <c r="U12" s="23">
        <f t="shared" si="1"/>
        <v>-7.4666663701462924E-2</v>
      </c>
      <c r="V12" s="23">
        <f t="shared" si="1"/>
        <v>-8.7441105024096785E-2</v>
      </c>
      <c r="W12" s="23">
        <f t="shared" si="1"/>
        <v>-2.0920984713390718E-2</v>
      </c>
    </row>
    <row r="15" spans="1:29" x14ac:dyDescent="0.35">
      <c r="A15" s="24" t="s">
        <v>14</v>
      </c>
    </row>
    <row r="16" spans="1:29" x14ac:dyDescent="0.35">
      <c r="A16" s="2" t="s">
        <v>15</v>
      </c>
    </row>
    <row r="17" spans="1:23" x14ac:dyDescent="0.35">
      <c r="A17" s="4" t="s">
        <v>16</v>
      </c>
      <c r="B17" s="4"/>
      <c r="C17" s="4"/>
    </row>
    <row r="18" spans="1:23" x14ac:dyDescent="0.35">
      <c r="A18" s="4" t="s">
        <v>17</v>
      </c>
      <c r="B18" s="4"/>
      <c r="C18" s="4"/>
    </row>
    <row r="19" spans="1:23" x14ac:dyDescent="0.35">
      <c r="A19" s="4" t="s">
        <v>18</v>
      </c>
      <c r="B19" s="4"/>
      <c r="C19" s="4"/>
    </row>
    <row r="20" spans="1:23" x14ac:dyDescent="0.35">
      <c r="A20" s="4" t="s">
        <v>19</v>
      </c>
      <c r="B20" s="4"/>
      <c r="C20" s="4"/>
    </row>
    <row r="21" spans="1:23" x14ac:dyDescent="0.35">
      <c r="A21" s="4" t="s">
        <v>20</v>
      </c>
      <c r="B21" s="4"/>
      <c r="C21" s="4"/>
    </row>
    <row r="22" spans="1:23" x14ac:dyDescent="0.35">
      <c r="A22" s="4" t="s">
        <v>21</v>
      </c>
      <c r="B22" s="4"/>
      <c r="C22" s="4"/>
    </row>
    <row r="23" spans="1:23" x14ac:dyDescent="0.35">
      <c r="A23" s="25" t="s">
        <v>22</v>
      </c>
      <c r="B23" s="25"/>
      <c r="C23" s="25"/>
      <c r="D23" s="10">
        <f t="shared" ref="D23:W23" si="2">D29+D37+D44+D55+D62+D69</f>
        <v>14.011775999999999</v>
      </c>
      <c r="E23" s="10">
        <f t="shared" si="2"/>
        <v>14.329679</v>
      </c>
      <c r="F23" s="10">
        <f t="shared" si="2"/>
        <v>13.522056999999998</v>
      </c>
      <c r="G23" s="10">
        <f t="shared" si="2"/>
        <v>13.706512999999999</v>
      </c>
      <c r="H23" s="10">
        <f t="shared" si="2"/>
        <v>13.599273</v>
      </c>
      <c r="I23" s="10">
        <f t="shared" si="2"/>
        <v>13.354252000000001</v>
      </c>
      <c r="J23" s="10">
        <f t="shared" si="2"/>
        <v>12.766821999999999</v>
      </c>
      <c r="K23" s="10">
        <f t="shared" si="2"/>
        <v>12.861702000000001</v>
      </c>
      <c r="L23" s="10">
        <f t="shared" si="2"/>
        <v>12.35646</v>
      </c>
      <c r="M23" s="10">
        <f t="shared" si="2"/>
        <v>11.533793000000001</v>
      </c>
      <c r="N23" s="10">
        <f t="shared" si="2"/>
        <v>11.340599000000001</v>
      </c>
      <c r="O23" s="10">
        <f t="shared" si="2"/>
        <v>10.964211000000001</v>
      </c>
      <c r="P23" s="10">
        <f t="shared" si="2"/>
        <v>10.889006</v>
      </c>
      <c r="Q23" s="10">
        <f t="shared" si="2"/>
        <v>9.8140069999999984</v>
      </c>
      <c r="R23" s="10">
        <f t="shared" si="2"/>
        <v>9.1429410000000004</v>
      </c>
      <c r="S23" s="10">
        <f t="shared" si="2"/>
        <v>8.705254</v>
      </c>
      <c r="T23" s="10">
        <f t="shared" si="2"/>
        <v>8.8407090000000004</v>
      </c>
      <c r="U23" s="10">
        <f t="shared" si="2"/>
        <v>8.1409409999999998</v>
      </c>
      <c r="V23" s="10">
        <f t="shared" si="2"/>
        <v>7.2679519999999993</v>
      </c>
      <c r="W23" s="10">
        <f t="shared" si="2"/>
        <v>7.0155720000000006</v>
      </c>
    </row>
    <row r="24" spans="1:23" x14ac:dyDescent="0.35">
      <c r="A24" s="17" t="s">
        <v>6</v>
      </c>
      <c r="B24" s="17"/>
      <c r="C24" s="17"/>
      <c r="D24" s="17"/>
      <c r="E24" s="18">
        <f t="shared" ref="E24:W24" si="3">(E23-$D23)/$D23</f>
        <v>2.2688273064028514E-2</v>
      </c>
      <c r="F24" s="18">
        <f t="shared" si="3"/>
        <v>-3.4950530182612176E-2</v>
      </c>
      <c r="G24" s="18">
        <f t="shared" si="3"/>
        <v>-2.1786174714754223E-2</v>
      </c>
      <c r="H24" s="18">
        <f t="shared" si="3"/>
        <v>-2.9439736975526813E-2</v>
      </c>
      <c r="I24" s="18">
        <f t="shared" si="3"/>
        <v>-4.6926528086089776E-2</v>
      </c>
      <c r="J24" s="18">
        <f t="shared" si="3"/>
        <v>-8.8850549709044727E-2</v>
      </c>
      <c r="K24" s="18">
        <f t="shared" si="3"/>
        <v>-8.2079102606264775E-2</v>
      </c>
      <c r="L24" s="18">
        <f t="shared" si="3"/>
        <v>-0.11813748663980921</v>
      </c>
      <c r="M24" s="18">
        <f t="shared" si="3"/>
        <v>-0.17685002957512297</v>
      </c>
      <c r="N24" s="18">
        <f t="shared" si="3"/>
        <v>-0.19063800334804085</v>
      </c>
      <c r="O24" s="18">
        <f t="shared" si="3"/>
        <v>-0.21750026549096979</v>
      </c>
      <c r="P24" s="18">
        <f t="shared" si="3"/>
        <v>-0.22286753656353051</v>
      </c>
      <c r="Q24" s="18">
        <f t="shared" si="3"/>
        <v>-0.29958864600747265</v>
      </c>
      <c r="R24" s="18">
        <f t="shared" si="3"/>
        <v>-0.34748164686617877</v>
      </c>
      <c r="S24" s="18">
        <f t="shared" si="3"/>
        <v>-0.37871872916038618</v>
      </c>
      <c r="T24" s="26">
        <f t="shared" si="3"/>
        <v>-0.36905150353531196</v>
      </c>
      <c r="U24" s="26">
        <f t="shared" si="3"/>
        <v>-0.41899292423744139</v>
      </c>
      <c r="V24" s="26">
        <f t="shared" si="3"/>
        <v>-0.48129687485726297</v>
      </c>
      <c r="W24" s="26">
        <f t="shared" si="3"/>
        <v>-0.499308867055825</v>
      </c>
    </row>
    <row r="25" spans="1:23" x14ac:dyDescent="0.35">
      <c r="A25" s="11" t="s">
        <v>7</v>
      </c>
      <c r="D25" s="10"/>
      <c r="E25" s="21">
        <f t="shared" ref="E25:W25" si="4">(E23-D23)/D23</f>
        <v>2.2688273064028514E-2</v>
      </c>
      <c r="F25" s="21">
        <f t="shared" si="4"/>
        <v>-5.6360090131816774E-2</v>
      </c>
      <c r="G25" s="21">
        <f t="shared" si="4"/>
        <v>1.3641119838498009E-2</v>
      </c>
      <c r="H25" s="21">
        <f t="shared" si="4"/>
        <v>-7.8240176768518098E-3</v>
      </c>
      <c r="I25" s="21">
        <f t="shared" si="4"/>
        <v>-1.8017213126025156E-2</v>
      </c>
      <c r="J25" s="21">
        <f t="shared" si="4"/>
        <v>-4.3988236855197968E-2</v>
      </c>
      <c r="K25" s="21">
        <f t="shared" si="4"/>
        <v>7.4317633628793161E-3</v>
      </c>
      <c r="L25" s="21">
        <f t="shared" si="4"/>
        <v>-3.9282670365088604E-2</v>
      </c>
      <c r="M25" s="21">
        <f t="shared" si="4"/>
        <v>-6.6577887194228691E-2</v>
      </c>
      <c r="N25" s="21">
        <f t="shared" si="4"/>
        <v>-1.6750257265758114E-2</v>
      </c>
      <c r="O25" s="21">
        <f t="shared" si="4"/>
        <v>-3.3189428530186138E-2</v>
      </c>
      <c r="P25" s="21">
        <f t="shared" si="4"/>
        <v>-6.8591346883054701E-3</v>
      </c>
      <c r="Q25" s="21">
        <f t="shared" si="4"/>
        <v>-9.8723336179629417E-2</v>
      </c>
      <c r="R25" s="21">
        <f t="shared" si="4"/>
        <v>-6.8378390192711094E-2</v>
      </c>
      <c r="S25" s="22">
        <f t="shared" si="4"/>
        <v>-4.7871576552883842E-2</v>
      </c>
      <c r="T25" s="23">
        <f t="shared" si="4"/>
        <v>1.5560143334129058E-2</v>
      </c>
      <c r="U25" s="23">
        <f t="shared" si="4"/>
        <v>-7.91529276667743E-2</v>
      </c>
      <c r="V25" s="23">
        <f t="shared" si="4"/>
        <v>-0.10723440938830051</v>
      </c>
      <c r="W25" s="23">
        <f t="shared" si="4"/>
        <v>-3.4725050468137203E-2</v>
      </c>
    </row>
    <row r="26" spans="1:23" x14ac:dyDescent="0.35">
      <c r="A26" s="2" t="s">
        <v>23</v>
      </c>
      <c r="D26" s="12">
        <f t="shared" ref="D26:W26" si="5">D23/D$8</f>
        <v>0.74380103046555401</v>
      </c>
      <c r="E26" s="12">
        <f t="shared" si="5"/>
        <v>0.79267824831272415</v>
      </c>
      <c r="F26" s="12">
        <f t="shared" si="5"/>
        <v>0.7722087817050981</v>
      </c>
      <c r="G26" s="12">
        <f t="shared" si="5"/>
        <v>0.7919550310897111</v>
      </c>
      <c r="H26" s="12">
        <f t="shared" si="5"/>
        <v>0.8095697337477652</v>
      </c>
      <c r="I26" s="12">
        <f t="shared" si="5"/>
        <v>0.79038370607633013</v>
      </c>
      <c r="J26" s="12">
        <f t="shared" si="5"/>
        <v>0.7758161590561925</v>
      </c>
      <c r="K26" s="12">
        <f t="shared" si="5"/>
        <v>0.79321792036276417</v>
      </c>
      <c r="L26" s="12">
        <f t="shared" si="5"/>
        <v>0.79130144052277429</v>
      </c>
      <c r="M26" s="12">
        <f t="shared" si="5"/>
        <v>0.77786158058952537</v>
      </c>
      <c r="N26" s="12">
        <f t="shared" si="5"/>
        <v>0.78706401826974171</v>
      </c>
      <c r="O26" s="12">
        <f t="shared" si="5"/>
        <v>0.77962872603353195</v>
      </c>
      <c r="P26" s="12">
        <f t="shared" si="5"/>
        <v>0.80020632212933751</v>
      </c>
      <c r="Q26" s="12">
        <f t="shared" si="5"/>
        <v>0.75739918086806435</v>
      </c>
      <c r="R26" s="12">
        <f t="shared" si="5"/>
        <v>0.76638098227188678</v>
      </c>
      <c r="S26" s="12">
        <f t="shared" si="5"/>
        <v>0.77447556426731201</v>
      </c>
      <c r="T26" s="27">
        <f t="shared" si="5"/>
        <v>0.77116102723095503</v>
      </c>
      <c r="U26" s="27">
        <f t="shared" si="5"/>
        <v>0.76742223193178449</v>
      </c>
      <c r="V26" s="27">
        <f t="shared" si="5"/>
        <v>0.7507769261919468</v>
      </c>
      <c r="W26" s="27">
        <f t="shared" si="5"/>
        <v>0.74019169875423463</v>
      </c>
    </row>
    <row r="27" spans="1:23" x14ac:dyDescent="0.35"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</row>
    <row r="28" spans="1:23" x14ac:dyDescent="0.35">
      <c r="A28" s="9" t="s">
        <v>24</v>
      </c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/>
    </row>
    <row r="29" spans="1:23" x14ac:dyDescent="0.35">
      <c r="A29" s="2" t="s">
        <v>22</v>
      </c>
      <c r="D29" s="10">
        <f t="shared" ref="D29:W29" si="6">D33+D34</f>
        <v>0.5857</v>
      </c>
      <c r="E29" s="10">
        <f t="shared" si="6"/>
        <v>0.59021699999999999</v>
      </c>
      <c r="F29" s="10">
        <f t="shared" si="6"/>
        <v>0.57348199999999994</v>
      </c>
      <c r="G29" s="10">
        <f t="shared" si="6"/>
        <v>0.609927</v>
      </c>
      <c r="H29" s="10">
        <f t="shared" si="6"/>
        <v>0.70217299999999994</v>
      </c>
      <c r="I29" s="10">
        <f t="shared" si="6"/>
        <v>0.67597800000000008</v>
      </c>
      <c r="J29" s="10">
        <f t="shared" si="6"/>
        <v>0.57097799999999999</v>
      </c>
      <c r="K29" s="10">
        <f t="shared" si="6"/>
        <v>0.84785500000000003</v>
      </c>
      <c r="L29" s="10">
        <f t="shared" si="6"/>
        <v>0.90391200000000005</v>
      </c>
      <c r="M29" s="10">
        <f t="shared" si="6"/>
        <v>1.0333060000000001</v>
      </c>
      <c r="N29" s="10">
        <f t="shared" si="6"/>
        <v>1.378341</v>
      </c>
      <c r="O29" s="10">
        <f t="shared" si="6"/>
        <v>1.4222440000000001</v>
      </c>
      <c r="P29" s="10">
        <f t="shared" si="6"/>
        <v>1.6986899999999998</v>
      </c>
      <c r="Q29" s="10">
        <f t="shared" si="6"/>
        <v>0.93362000000000001</v>
      </c>
      <c r="R29" s="10">
        <f t="shared" si="6"/>
        <v>0.90824499999999997</v>
      </c>
      <c r="S29" s="10">
        <f t="shared" si="6"/>
        <v>0.84851500000000002</v>
      </c>
      <c r="T29" s="29">
        <f t="shared" si="6"/>
        <v>1.0380199999999999</v>
      </c>
      <c r="U29" s="29">
        <f t="shared" si="6"/>
        <v>0.84625400000000006</v>
      </c>
      <c r="V29" s="29">
        <f t="shared" si="6"/>
        <v>0.84201300000000001</v>
      </c>
      <c r="W29" s="29">
        <f t="shared" si="6"/>
        <v>0.70169000000000004</v>
      </c>
    </row>
    <row r="30" spans="1:23" x14ac:dyDescent="0.35">
      <c r="A30" s="17" t="s">
        <v>6</v>
      </c>
      <c r="B30" s="17"/>
      <c r="C30" s="17"/>
      <c r="D30" s="17"/>
      <c r="E30" s="18">
        <f t="shared" ref="E30:W30" si="7">(E29-$D29)/$D29</f>
        <v>7.7121393204712197E-3</v>
      </c>
      <c r="F30" s="18">
        <f t="shared" si="7"/>
        <v>-2.0860508792897494E-2</v>
      </c>
      <c r="G30" s="18">
        <f t="shared" si="7"/>
        <v>4.136417961413693E-2</v>
      </c>
      <c r="H30" s="18">
        <f t="shared" si="7"/>
        <v>0.1988611917363837</v>
      </c>
      <c r="I30" s="18">
        <f t="shared" si="7"/>
        <v>0.15413693016902866</v>
      </c>
      <c r="J30" s="18">
        <f t="shared" si="7"/>
        <v>-2.5135735017927287E-2</v>
      </c>
      <c r="K30" s="18">
        <f t="shared" si="7"/>
        <v>0.44759262421034662</v>
      </c>
      <c r="L30" s="18">
        <f t="shared" si="7"/>
        <v>0.54330203175687219</v>
      </c>
      <c r="M30" s="18">
        <f t="shared" si="7"/>
        <v>0.76422400546354796</v>
      </c>
      <c r="N30" s="18">
        <f t="shared" si="7"/>
        <v>1.3533225200614649</v>
      </c>
      <c r="O30" s="18">
        <f t="shared" si="7"/>
        <v>1.4282806897729214</v>
      </c>
      <c r="P30" s="18">
        <f t="shared" si="7"/>
        <v>1.9002731773945705</v>
      </c>
      <c r="Q30" s="18">
        <f t="shared" si="7"/>
        <v>0.59402424449376812</v>
      </c>
      <c r="R30" s="18">
        <f t="shared" si="7"/>
        <v>0.55070001707358707</v>
      </c>
      <c r="S30" s="18">
        <f t="shared" si="7"/>
        <v>0.44871948096295033</v>
      </c>
      <c r="T30" s="26">
        <f t="shared" si="7"/>
        <v>0.77227249445108404</v>
      </c>
      <c r="U30" s="26">
        <f t="shared" si="7"/>
        <v>0.44485914290592465</v>
      </c>
      <c r="V30" s="26">
        <f t="shared" si="7"/>
        <v>0.43761823459108762</v>
      </c>
      <c r="W30" s="26">
        <f t="shared" si="7"/>
        <v>0.19803653747652389</v>
      </c>
    </row>
    <row r="31" spans="1:23" x14ac:dyDescent="0.35">
      <c r="A31" s="11" t="s">
        <v>7</v>
      </c>
      <c r="D31" s="10"/>
      <c r="E31" s="21">
        <f t="shared" ref="E31:W31" si="8">(E29-D29)/D29</f>
        <v>7.7121393204712197E-3</v>
      </c>
      <c r="F31" s="21">
        <f t="shared" si="8"/>
        <v>-2.8353978282563964E-2</v>
      </c>
      <c r="G31" s="21">
        <f t="shared" si="8"/>
        <v>6.3550381703349132E-2</v>
      </c>
      <c r="H31" s="21">
        <f t="shared" si="8"/>
        <v>0.15124105015846148</v>
      </c>
      <c r="I31" s="21">
        <f t="shared" si="8"/>
        <v>-3.7305621264275127E-2</v>
      </c>
      <c r="J31" s="21">
        <f t="shared" si="8"/>
        <v>-0.15533049892156264</v>
      </c>
      <c r="K31" s="21">
        <f t="shared" si="8"/>
        <v>0.48491710713897918</v>
      </c>
      <c r="L31" s="21">
        <f t="shared" si="8"/>
        <v>6.6116258086583224E-2</v>
      </c>
      <c r="M31" s="21">
        <f t="shared" si="8"/>
        <v>0.14314889059996991</v>
      </c>
      <c r="N31" s="21">
        <f t="shared" si="8"/>
        <v>0.33391367126485277</v>
      </c>
      <c r="O31" s="21">
        <f t="shared" si="8"/>
        <v>3.1852059831347992E-2</v>
      </c>
      <c r="P31" s="21">
        <f t="shared" si="8"/>
        <v>0.19437311741163946</v>
      </c>
      <c r="Q31" s="21">
        <f t="shared" si="8"/>
        <v>-0.45038824034991665</v>
      </c>
      <c r="R31" s="21">
        <f t="shared" si="8"/>
        <v>-2.7179152117563929E-2</v>
      </c>
      <c r="S31" s="22">
        <f t="shared" si="8"/>
        <v>-6.5764193582128122E-2</v>
      </c>
      <c r="T31" s="23">
        <f t="shared" si="8"/>
        <v>0.22333724212300304</v>
      </c>
      <c r="U31" s="23">
        <f t="shared" si="8"/>
        <v>-0.18474210516175016</v>
      </c>
      <c r="V31" s="23">
        <f t="shared" si="8"/>
        <v>-5.0114977299960178E-3</v>
      </c>
      <c r="W31" s="23">
        <f t="shared" si="8"/>
        <v>-0.16665182129017006</v>
      </c>
    </row>
    <row r="32" spans="1:23" x14ac:dyDescent="0.35">
      <c r="A32" s="2" t="s">
        <v>23</v>
      </c>
      <c r="D32" s="12">
        <f t="shared" ref="D32:W32" si="9">D29/D$8</f>
        <v>3.1091295175120916E-2</v>
      </c>
      <c r="E32" s="12">
        <f t="shared" si="9"/>
        <v>3.264917362659632E-2</v>
      </c>
      <c r="F32" s="12">
        <f t="shared" si="9"/>
        <v>3.2750034743220136E-2</v>
      </c>
      <c r="G32" s="12">
        <f t="shared" si="9"/>
        <v>3.5241257659585211E-2</v>
      </c>
      <c r="H32" s="12">
        <f t="shared" si="9"/>
        <v>4.1800617478218838E-2</v>
      </c>
      <c r="I32" s="12">
        <f t="shared" si="9"/>
        <v>4.000838061660552E-2</v>
      </c>
      <c r="J32" s="12">
        <f t="shared" si="9"/>
        <v>3.4697276962550802E-2</v>
      </c>
      <c r="K32" s="12">
        <f t="shared" si="9"/>
        <v>5.2289640972024647E-2</v>
      </c>
      <c r="L32" s="12">
        <f t="shared" si="9"/>
        <v>5.7886066697567261E-2</v>
      </c>
      <c r="M32" s="12">
        <f t="shared" si="9"/>
        <v>6.9688179629428068E-2</v>
      </c>
      <c r="N32" s="12">
        <f t="shared" si="9"/>
        <v>9.5660079860502428E-2</v>
      </c>
      <c r="O32" s="12">
        <f t="shared" si="9"/>
        <v>0.10113105975695239</v>
      </c>
      <c r="P32" s="12">
        <f t="shared" si="9"/>
        <v>0.12483255839310624</v>
      </c>
      <c r="Q32" s="12">
        <f t="shared" si="9"/>
        <v>7.2052427030268304E-2</v>
      </c>
      <c r="R32" s="12">
        <f t="shared" si="9"/>
        <v>7.6131049652790037E-2</v>
      </c>
      <c r="S32" s="12">
        <f t="shared" si="9"/>
        <v>7.5489369226248673E-2</v>
      </c>
      <c r="T32" s="27">
        <f t="shared" si="9"/>
        <v>9.0544838596799862E-2</v>
      </c>
      <c r="U32" s="27">
        <f t="shared" si="9"/>
        <v>7.9773841065940709E-2</v>
      </c>
      <c r="V32" s="27">
        <f t="shared" si="9"/>
        <v>8.6979651482791825E-2</v>
      </c>
      <c r="W32" s="27">
        <f t="shared" si="9"/>
        <v>7.4033181200172826E-2</v>
      </c>
    </row>
    <row r="33" spans="1:23" x14ac:dyDescent="0.35">
      <c r="A33" s="2" t="s">
        <v>25</v>
      </c>
      <c r="B33" s="2" t="s">
        <v>26</v>
      </c>
      <c r="D33" s="2">
        <v>0.573577</v>
      </c>
      <c r="E33" s="2">
        <v>0.57973600000000003</v>
      </c>
      <c r="F33" s="2">
        <v>0.56647999999999998</v>
      </c>
      <c r="G33" s="2">
        <v>0.60292299999999999</v>
      </c>
      <c r="H33" s="2">
        <v>0.69357999999999997</v>
      </c>
      <c r="I33" s="2">
        <v>0.66813900000000004</v>
      </c>
      <c r="J33" s="2">
        <v>0.56087699999999996</v>
      </c>
      <c r="K33" s="2">
        <v>0.83650000000000002</v>
      </c>
      <c r="L33" s="2">
        <v>0.89255700000000004</v>
      </c>
      <c r="M33" s="2">
        <v>1.022205</v>
      </c>
      <c r="N33" s="2">
        <v>1.367178</v>
      </c>
      <c r="O33" s="2">
        <v>1.412023</v>
      </c>
      <c r="P33" s="2">
        <v>1.6885889999999999</v>
      </c>
      <c r="Q33" s="2">
        <v>0.92372100000000001</v>
      </c>
      <c r="R33" s="2">
        <v>0.89911799999999997</v>
      </c>
      <c r="S33" s="2">
        <v>0.83865800000000001</v>
      </c>
      <c r="T33" s="30">
        <v>1.029568</v>
      </c>
      <c r="U33" s="2">
        <v>0.84052800000000005</v>
      </c>
      <c r="V33" s="2">
        <v>0.83578399999999997</v>
      </c>
      <c r="W33" s="2">
        <v>0.695913</v>
      </c>
    </row>
    <row r="34" spans="1:23" x14ac:dyDescent="0.35">
      <c r="A34" s="2" t="s">
        <v>27</v>
      </c>
      <c r="B34" s="2" t="s">
        <v>28</v>
      </c>
      <c r="D34" s="44">
        <v>1.2123E-2</v>
      </c>
      <c r="E34" s="44">
        <v>1.0481000000000001E-2</v>
      </c>
      <c r="F34" s="44">
        <v>7.0020000000000004E-3</v>
      </c>
      <c r="G34" s="44">
        <v>7.0039999999999998E-3</v>
      </c>
      <c r="H34" s="44">
        <v>8.5929999999999999E-3</v>
      </c>
      <c r="I34" s="44">
        <v>7.8390000000000005E-3</v>
      </c>
      <c r="J34" s="44">
        <v>1.0101000000000001E-2</v>
      </c>
      <c r="K34" s="44">
        <v>1.1355000000000001E-2</v>
      </c>
      <c r="L34" s="44">
        <v>1.1355000000000001E-2</v>
      </c>
      <c r="M34" s="44">
        <v>1.1101E-2</v>
      </c>
      <c r="N34" s="44">
        <v>1.1162999999999999E-2</v>
      </c>
      <c r="O34" s="44">
        <v>1.0220999999999999E-2</v>
      </c>
      <c r="P34" s="44">
        <v>1.0101000000000001E-2</v>
      </c>
      <c r="Q34" s="44">
        <v>9.8989999999999998E-3</v>
      </c>
      <c r="R34" s="44">
        <v>9.1269999999999997E-3</v>
      </c>
      <c r="S34" s="44">
        <v>9.8569999999999994E-3</v>
      </c>
      <c r="T34" s="75">
        <v>8.4519999999999994E-3</v>
      </c>
      <c r="U34" s="2">
        <v>5.7260000000000002E-3</v>
      </c>
      <c r="V34" s="2">
        <v>6.2290000000000002E-3</v>
      </c>
      <c r="W34" s="2">
        <v>5.777E-3</v>
      </c>
    </row>
    <row r="35" spans="1:23" x14ac:dyDescent="0.35"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</row>
    <row r="36" spans="1:23" x14ac:dyDescent="0.35">
      <c r="A36" s="9" t="s">
        <v>29</v>
      </c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/>
    </row>
    <row r="37" spans="1:23" x14ac:dyDescent="0.35">
      <c r="A37" s="2" t="s">
        <v>22</v>
      </c>
      <c r="D37" s="10">
        <f t="shared" ref="D37:W37" si="10">D41</f>
        <v>0.33495599999999998</v>
      </c>
      <c r="E37" s="10">
        <f t="shared" si="10"/>
        <v>0.335758</v>
      </c>
      <c r="F37" s="10">
        <f t="shared" si="10"/>
        <v>0.28705799999999998</v>
      </c>
      <c r="G37" s="10">
        <f t="shared" si="10"/>
        <v>0.28847800000000001</v>
      </c>
      <c r="H37" s="10">
        <f t="shared" si="10"/>
        <v>0.203481</v>
      </c>
      <c r="I37" s="10">
        <f t="shared" si="10"/>
        <v>0.18218699999999999</v>
      </c>
      <c r="J37" s="10">
        <f t="shared" si="10"/>
        <v>0.11718199999999999</v>
      </c>
      <c r="K37" s="10">
        <f t="shared" si="10"/>
        <v>0.13666300000000001</v>
      </c>
      <c r="L37" s="10">
        <f t="shared" si="10"/>
        <v>0.10718900000000001</v>
      </c>
      <c r="M37" s="10">
        <f t="shared" si="10"/>
        <v>8.5710999999999996E-2</v>
      </c>
      <c r="N37" s="10">
        <f t="shared" si="10"/>
        <v>0.12881100000000001</v>
      </c>
      <c r="O37" s="10">
        <f t="shared" si="10"/>
        <v>0.12629299999999999</v>
      </c>
      <c r="P37" s="10">
        <f t="shared" si="10"/>
        <v>0.10011200000000001</v>
      </c>
      <c r="Q37" s="10">
        <f t="shared" si="10"/>
        <v>8.8128999999999999E-2</v>
      </c>
      <c r="R37" s="10">
        <f t="shared" si="10"/>
        <v>5.9518000000000001E-2</v>
      </c>
      <c r="S37" s="10">
        <f t="shared" si="10"/>
        <v>3.4680999999999997E-2</v>
      </c>
      <c r="T37" s="29">
        <f t="shared" si="10"/>
        <v>2.7333E-2</v>
      </c>
      <c r="U37" s="29">
        <f>U41</f>
        <v>3.9293000000000002E-2</v>
      </c>
      <c r="V37" s="29">
        <f t="shared" si="10"/>
        <v>2.7643000000000001E-2</v>
      </c>
      <c r="W37" s="29">
        <f t="shared" si="10"/>
        <v>2.5611999999999999E-2</v>
      </c>
    </row>
    <row r="38" spans="1:23" x14ac:dyDescent="0.35">
      <c r="A38" s="17" t="s">
        <v>6</v>
      </c>
      <c r="B38" s="17"/>
      <c r="C38" s="17"/>
      <c r="D38" s="17"/>
      <c r="E38" s="18">
        <f t="shared" ref="E38:W38" si="11">(E37-$D37)/$D37</f>
        <v>2.394344331792907E-3</v>
      </c>
      <c r="F38" s="18">
        <f t="shared" si="11"/>
        <v>-0.14299788628954252</v>
      </c>
      <c r="G38" s="18">
        <f t="shared" si="11"/>
        <v>-0.13875852350756507</v>
      </c>
      <c r="H38" s="18">
        <f t="shared" si="11"/>
        <v>-0.39251424067638729</v>
      </c>
      <c r="I38" s="18">
        <f t="shared" si="11"/>
        <v>-0.45608676960556011</v>
      </c>
      <c r="J38" s="18">
        <f t="shared" si="11"/>
        <v>-0.65015703555093796</v>
      </c>
      <c r="K38" s="18">
        <f t="shared" si="11"/>
        <v>-0.59199715783565598</v>
      </c>
      <c r="L38" s="18">
        <f t="shared" si="11"/>
        <v>-0.67999080476241647</v>
      </c>
      <c r="M38" s="18">
        <f t="shared" si="11"/>
        <v>-0.74411265957319772</v>
      </c>
      <c r="N38" s="18">
        <f t="shared" si="11"/>
        <v>-0.61543904273994188</v>
      </c>
      <c r="O38" s="18">
        <f t="shared" si="11"/>
        <v>-0.62295644801108208</v>
      </c>
      <c r="P38" s="18">
        <f t="shared" si="11"/>
        <v>-0.70111895293710214</v>
      </c>
      <c r="Q38" s="18">
        <f t="shared" si="11"/>
        <v>-0.73689380097684465</v>
      </c>
      <c r="R38" s="18">
        <f t="shared" si="11"/>
        <v>-0.82231099010019215</v>
      </c>
      <c r="S38" s="18">
        <f t="shared" si="11"/>
        <v>-0.89646102771707326</v>
      </c>
      <c r="T38" s="26">
        <f t="shared" si="11"/>
        <v>-0.91839823738043203</v>
      </c>
      <c r="U38" s="26">
        <f t="shared" si="11"/>
        <v>-0.88269205507589044</v>
      </c>
      <c r="V38" s="26">
        <f t="shared" si="11"/>
        <v>-0.9174727426885918</v>
      </c>
      <c r="W38" s="26">
        <f t="shared" si="11"/>
        <v>-0.92353622565351856</v>
      </c>
    </row>
    <row r="39" spans="1:23" x14ac:dyDescent="0.35">
      <c r="A39" s="11" t="s">
        <v>7</v>
      </c>
      <c r="D39" s="10"/>
      <c r="E39" s="21">
        <f t="shared" ref="E39:W39" si="12">(E37-D37)/D37</f>
        <v>2.394344331792907E-3</v>
      </c>
      <c r="F39" s="21">
        <f t="shared" si="12"/>
        <v>-0.14504494308400701</v>
      </c>
      <c r="G39" s="21">
        <f t="shared" si="12"/>
        <v>4.9467355029298348E-3</v>
      </c>
      <c r="H39" s="21">
        <f t="shared" si="12"/>
        <v>-0.29463945257523977</v>
      </c>
      <c r="I39" s="21">
        <f t="shared" si="12"/>
        <v>-0.10464859126896373</v>
      </c>
      <c r="J39" s="21">
        <f t="shared" si="12"/>
        <v>-0.35680372364658292</v>
      </c>
      <c r="K39" s="21">
        <f t="shared" si="12"/>
        <v>0.16624566913007127</v>
      </c>
      <c r="L39" s="21">
        <f t="shared" si="12"/>
        <v>-0.21566920088099922</v>
      </c>
      <c r="M39" s="21">
        <f t="shared" si="12"/>
        <v>-0.20037503848342655</v>
      </c>
      <c r="N39" s="21">
        <f t="shared" si="12"/>
        <v>0.50285260935002529</v>
      </c>
      <c r="O39" s="21">
        <f t="shared" si="12"/>
        <v>-1.954801996723898E-2</v>
      </c>
      <c r="P39" s="21">
        <f t="shared" si="12"/>
        <v>-0.20730365103370721</v>
      </c>
      <c r="Q39" s="21">
        <f t="shared" si="12"/>
        <v>-0.11969594054658789</v>
      </c>
      <c r="R39" s="21">
        <f t="shared" si="12"/>
        <v>-0.32464909394183522</v>
      </c>
      <c r="S39" s="22">
        <f t="shared" si="12"/>
        <v>-0.4173023287072819</v>
      </c>
      <c r="T39" s="23">
        <f t="shared" si="12"/>
        <v>-0.21187393673769492</v>
      </c>
      <c r="U39" s="23">
        <f t="shared" si="12"/>
        <v>0.43756631178429012</v>
      </c>
      <c r="V39" s="23">
        <f t="shared" si="12"/>
        <v>-0.29649046904028709</v>
      </c>
      <c r="W39" s="23">
        <f t="shared" si="12"/>
        <v>-7.3472488514271295E-2</v>
      </c>
    </row>
    <row r="40" spans="1:23" x14ac:dyDescent="0.35">
      <c r="A40" s="2" t="s">
        <v>23</v>
      </c>
      <c r="D40" s="12">
        <f t="shared" ref="D40:W40" si="13">D37/D$8</f>
        <v>1.7780802230967733E-2</v>
      </c>
      <c r="E40" s="12">
        <f t="shared" si="13"/>
        <v>1.8573204835710809E-2</v>
      </c>
      <c r="F40" s="12">
        <f t="shared" si="13"/>
        <v>1.6393120400150809E-2</v>
      </c>
      <c r="G40" s="12">
        <f t="shared" si="13"/>
        <v>1.6668105407896063E-2</v>
      </c>
      <c r="H40" s="12">
        <f t="shared" si="13"/>
        <v>1.2113298923606358E-2</v>
      </c>
      <c r="I40" s="12">
        <f t="shared" si="13"/>
        <v>1.0782905419107588E-2</v>
      </c>
      <c r="J40" s="12">
        <f t="shared" si="13"/>
        <v>7.1209333967782078E-3</v>
      </c>
      <c r="K40" s="12">
        <f t="shared" si="13"/>
        <v>8.4283977851870948E-3</v>
      </c>
      <c r="L40" s="12">
        <f t="shared" si="13"/>
        <v>6.8643292745815265E-3</v>
      </c>
      <c r="M40" s="12">
        <f t="shared" si="13"/>
        <v>5.7805176435808056E-3</v>
      </c>
      <c r="N40" s="12">
        <f t="shared" si="13"/>
        <v>8.9397838030728094E-3</v>
      </c>
      <c r="O40" s="12">
        <f t="shared" si="13"/>
        <v>8.9802768933353108E-3</v>
      </c>
      <c r="P40" s="12">
        <f t="shared" si="13"/>
        <v>7.35698513904871E-3</v>
      </c>
      <c r="Q40" s="12">
        <f t="shared" si="13"/>
        <v>6.8013842267202022E-3</v>
      </c>
      <c r="R40" s="12">
        <f t="shared" si="13"/>
        <v>4.9889267909372006E-3</v>
      </c>
      <c r="S40" s="12">
        <f t="shared" si="13"/>
        <v>3.0854455302917806E-3</v>
      </c>
      <c r="T40" s="27">
        <f t="shared" si="13"/>
        <v>2.3842142476699201E-3</v>
      </c>
      <c r="U40" s="27">
        <f t="shared" si="13"/>
        <v>3.7040339389875949E-3</v>
      </c>
      <c r="V40" s="27">
        <f t="shared" si="13"/>
        <v>2.8555123328723123E-3</v>
      </c>
      <c r="W40" s="27">
        <f t="shared" si="13"/>
        <v>2.7022443484998023E-3</v>
      </c>
    </row>
    <row r="41" spans="1:23" x14ac:dyDescent="0.35">
      <c r="A41" s="2" t="s">
        <v>30</v>
      </c>
      <c r="B41" s="2" t="s">
        <v>31</v>
      </c>
      <c r="D41" s="33">
        <v>0.33495599999999998</v>
      </c>
      <c r="E41" s="33">
        <v>0.335758</v>
      </c>
      <c r="F41" s="33">
        <v>0.28705799999999998</v>
      </c>
      <c r="G41" s="33">
        <v>0.28847800000000001</v>
      </c>
      <c r="H41" s="33">
        <v>0.203481</v>
      </c>
      <c r="I41" s="33">
        <v>0.18218699999999999</v>
      </c>
      <c r="J41" s="33">
        <v>0.11718199999999999</v>
      </c>
      <c r="K41" s="33">
        <v>0.13666300000000001</v>
      </c>
      <c r="L41" s="33">
        <v>0.10718900000000001</v>
      </c>
      <c r="M41" s="33">
        <v>8.5710999999999996E-2</v>
      </c>
      <c r="N41" s="33">
        <v>0.12881100000000001</v>
      </c>
      <c r="O41" s="33">
        <v>0.12629299999999999</v>
      </c>
      <c r="P41" s="33">
        <v>0.10011200000000001</v>
      </c>
      <c r="Q41" s="33">
        <v>8.8128999999999999E-2</v>
      </c>
      <c r="R41" s="33">
        <v>5.9518000000000001E-2</v>
      </c>
      <c r="S41" s="33">
        <v>3.4680999999999997E-2</v>
      </c>
      <c r="T41" s="34">
        <v>2.7333E-2</v>
      </c>
      <c r="U41" s="33">
        <v>3.9293000000000002E-2</v>
      </c>
      <c r="V41" s="33">
        <v>2.7643000000000001E-2</v>
      </c>
      <c r="W41" s="33">
        <v>2.5611999999999999E-2</v>
      </c>
    </row>
    <row r="42" spans="1:23" x14ac:dyDescent="0.35"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</row>
    <row r="43" spans="1:23" x14ac:dyDescent="0.35">
      <c r="A43" s="9" t="s">
        <v>32</v>
      </c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/>
    </row>
    <row r="44" spans="1:23" x14ac:dyDescent="0.35">
      <c r="A44" s="2" t="s">
        <v>22</v>
      </c>
      <c r="D44" s="10">
        <f t="shared" ref="D44:W44" si="14">D48+D49+D50+D51+D52</f>
        <v>0.37246499999999999</v>
      </c>
      <c r="E44" s="10">
        <f t="shared" si="14"/>
        <v>0.35392199999999996</v>
      </c>
      <c r="F44" s="10">
        <f t="shared" si="14"/>
        <v>0.33481899999999998</v>
      </c>
      <c r="G44" s="10">
        <f t="shared" si="14"/>
        <v>0.29691199999999995</v>
      </c>
      <c r="H44" s="10">
        <f t="shared" si="14"/>
        <v>0.22393299999999999</v>
      </c>
      <c r="I44" s="10">
        <f t="shared" si="14"/>
        <v>0.25738899999999998</v>
      </c>
      <c r="J44" s="10">
        <f t="shared" si="14"/>
        <v>0.28524500000000003</v>
      </c>
      <c r="K44" s="10">
        <f t="shared" si="14"/>
        <v>0.31592799999999999</v>
      </c>
      <c r="L44" s="10">
        <f t="shared" si="14"/>
        <v>0.30469299999999999</v>
      </c>
      <c r="M44" s="10">
        <f t="shared" si="14"/>
        <v>0.28853699999999999</v>
      </c>
      <c r="N44" s="10">
        <f t="shared" si="14"/>
        <v>0.28400199999999998</v>
      </c>
      <c r="O44" s="10">
        <f t="shared" si="14"/>
        <v>0.309446</v>
      </c>
      <c r="P44" s="10">
        <f t="shared" si="14"/>
        <v>0.31549899999999997</v>
      </c>
      <c r="Q44" s="10">
        <f t="shared" si="14"/>
        <v>0.21076600000000001</v>
      </c>
      <c r="R44" s="10">
        <f t="shared" si="14"/>
        <v>0.20587800000000001</v>
      </c>
      <c r="S44" s="10">
        <f t="shared" si="14"/>
        <v>0.22344999999999998</v>
      </c>
      <c r="T44" s="29">
        <f t="shared" si="14"/>
        <v>0.19659100000000002</v>
      </c>
      <c r="U44" s="29">
        <f t="shared" si="14"/>
        <v>0.17981800000000003</v>
      </c>
      <c r="V44" s="29">
        <f t="shared" si="14"/>
        <v>0.174211</v>
      </c>
      <c r="W44" s="29">
        <f t="shared" si="14"/>
        <v>0.15251399999999998</v>
      </c>
    </row>
    <row r="45" spans="1:23" x14ac:dyDescent="0.35">
      <c r="A45" s="17" t="s">
        <v>6</v>
      </c>
      <c r="B45" s="17"/>
      <c r="C45" s="17"/>
      <c r="D45" s="17"/>
      <c r="E45" s="18">
        <f t="shared" ref="E45:W45" si="15">(E44-$D44)/$D44</f>
        <v>-4.9784543514155781E-2</v>
      </c>
      <c r="F45" s="18">
        <f t="shared" si="15"/>
        <v>-0.10107258400118135</v>
      </c>
      <c r="G45" s="18">
        <f t="shared" si="15"/>
        <v>-0.20284590498436106</v>
      </c>
      <c r="H45" s="18">
        <f t="shared" si="15"/>
        <v>-0.39878109352556618</v>
      </c>
      <c r="I45" s="18">
        <f t="shared" si="15"/>
        <v>-0.30895788866067958</v>
      </c>
      <c r="J45" s="18">
        <f t="shared" si="15"/>
        <v>-0.23416965352449215</v>
      </c>
      <c r="K45" s="18">
        <f t="shared" si="15"/>
        <v>-0.15179144349133478</v>
      </c>
      <c r="L45" s="18">
        <f t="shared" si="15"/>
        <v>-0.18195535150953782</v>
      </c>
      <c r="M45" s="18">
        <f t="shared" si="15"/>
        <v>-0.22533123917683542</v>
      </c>
      <c r="N45" s="18">
        <f t="shared" si="15"/>
        <v>-0.23750687984105892</v>
      </c>
      <c r="O45" s="18">
        <f t="shared" si="15"/>
        <v>-0.16919442095230422</v>
      </c>
      <c r="P45" s="18">
        <f t="shared" si="15"/>
        <v>-0.1529432295651941</v>
      </c>
      <c r="Q45" s="18">
        <f t="shared" si="15"/>
        <v>-0.43413206610017047</v>
      </c>
      <c r="R45" s="18">
        <f t="shared" si="15"/>
        <v>-0.44725544682050661</v>
      </c>
      <c r="S45" s="18">
        <f t="shared" si="15"/>
        <v>-0.40007785966466652</v>
      </c>
      <c r="T45" s="26">
        <f t="shared" si="15"/>
        <v>-0.47218933322594064</v>
      </c>
      <c r="U45" s="26">
        <f t="shared" si="15"/>
        <v>-0.51722175237941814</v>
      </c>
      <c r="V45" s="26">
        <f t="shared" si="15"/>
        <v>-0.53227551582027843</v>
      </c>
      <c r="W45" s="26">
        <f t="shared" si="15"/>
        <v>-0.59052796907091942</v>
      </c>
    </row>
    <row r="46" spans="1:23" x14ac:dyDescent="0.35">
      <c r="A46" s="11" t="s">
        <v>7</v>
      </c>
      <c r="D46" s="10"/>
      <c r="E46" s="21">
        <f t="shared" ref="E46:W46" si="16">(E44-D44)/D44</f>
        <v>-4.9784543514155781E-2</v>
      </c>
      <c r="F46" s="21">
        <f t="shared" si="16"/>
        <v>-5.3975169670153263E-2</v>
      </c>
      <c r="G46" s="21">
        <f t="shared" si="16"/>
        <v>-0.11321639452958174</v>
      </c>
      <c r="H46" s="21">
        <f t="shared" si="16"/>
        <v>-0.2457933663846526</v>
      </c>
      <c r="I46" s="21">
        <f t="shared" si="16"/>
        <v>0.14940183001165522</v>
      </c>
      <c r="J46" s="21">
        <f t="shared" si="16"/>
        <v>0.10822529323319975</v>
      </c>
      <c r="K46" s="21">
        <f t="shared" si="16"/>
        <v>0.1075671790916579</v>
      </c>
      <c r="L46" s="21">
        <f t="shared" si="16"/>
        <v>-3.5561900179787782E-2</v>
      </c>
      <c r="M46" s="21">
        <f t="shared" si="16"/>
        <v>-5.3023863364107492E-2</v>
      </c>
      <c r="N46" s="21">
        <f t="shared" si="16"/>
        <v>-1.5717221708134527E-2</v>
      </c>
      <c r="O46" s="21">
        <f t="shared" si="16"/>
        <v>8.959091837381436E-2</v>
      </c>
      <c r="P46" s="21">
        <f t="shared" si="16"/>
        <v>1.9560763428837263E-2</v>
      </c>
      <c r="Q46" s="21">
        <f t="shared" si="16"/>
        <v>-0.33195984773327325</v>
      </c>
      <c r="R46" s="21">
        <f t="shared" si="16"/>
        <v>-2.3191596367535577E-2</v>
      </c>
      <c r="S46" s="22">
        <f t="shared" si="16"/>
        <v>8.5351518860684372E-2</v>
      </c>
      <c r="T46" s="23">
        <f t="shared" si="16"/>
        <v>-0.12020138733497412</v>
      </c>
      <c r="U46" s="23">
        <f t="shared" si="16"/>
        <v>-8.5319266904385155E-2</v>
      </c>
      <c r="V46" s="23">
        <f t="shared" si="16"/>
        <v>-3.1181527989411671E-2</v>
      </c>
      <c r="W46" s="23">
        <f t="shared" si="16"/>
        <v>-0.12454437435064389</v>
      </c>
    </row>
    <row r="47" spans="1:23" x14ac:dyDescent="0.35">
      <c r="A47" s="2" t="s">
        <v>23</v>
      </c>
      <c r="D47" s="12">
        <f t="shared" ref="D47:W47" si="17">D44/D$8</f>
        <v>1.9771929754825699E-2</v>
      </c>
      <c r="E47" s="12">
        <f t="shared" si="17"/>
        <v>1.957798712722985E-2</v>
      </c>
      <c r="F47" s="12">
        <f t="shared" si="17"/>
        <v>1.912062433117382E-2</v>
      </c>
      <c r="G47" s="12">
        <f t="shared" si="17"/>
        <v>1.7155417442124652E-2</v>
      </c>
      <c r="H47" s="12">
        <f t="shared" si="17"/>
        <v>1.3330814021259688E-2</v>
      </c>
      <c r="I47" s="12">
        <f t="shared" si="17"/>
        <v>1.5233805062483508E-2</v>
      </c>
      <c r="J47" s="12">
        <f t="shared" si="17"/>
        <v>1.7333811052584872E-2</v>
      </c>
      <c r="K47" s="12">
        <f t="shared" si="17"/>
        <v>1.948418266450018E-2</v>
      </c>
      <c r="L47" s="12">
        <f t="shared" si="17"/>
        <v>1.9512385409510946E-2</v>
      </c>
      <c r="M47" s="12">
        <f t="shared" si="17"/>
        <v>1.9459500172975173E-2</v>
      </c>
      <c r="N47" s="12">
        <f t="shared" si="17"/>
        <v>1.9710401127545657E-2</v>
      </c>
      <c r="O47" s="12">
        <f t="shared" si="17"/>
        <v>2.200368004192662E-2</v>
      </c>
      <c r="P47" s="12">
        <f t="shared" si="17"/>
        <v>2.3185247067132098E-2</v>
      </c>
      <c r="Q47" s="12">
        <f t="shared" si="17"/>
        <v>1.626593457237584E-2</v>
      </c>
      <c r="R47" s="12">
        <f t="shared" si="17"/>
        <v>1.7257136830279393E-2</v>
      </c>
      <c r="S47" s="12">
        <f t="shared" si="17"/>
        <v>1.9879553754035304E-2</v>
      </c>
      <c r="T47" s="27">
        <f t="shared" si="17"/>
        <v>1.7148321192832008E-2</v>
      </c>
      <c r="U47" s="23">
        <f t="shared" si="17"/>
        <v>1.6950906645989652E-2</v>
      </c>
      <c r="V47" s="23">
        <f t="shared" si="17"/>
        <v>1.7995936006295208E-2</v>
      </c>
      <c r="W47" s="23">
        <f t="shared" si="17"/>
        <v>1.6091289027295751E-2</v>
      </c>
    </row>
    <row r="48" spans="1:23" x14ac:dyDescent="0.35">
      <c r="A48" s="2" t="s">
        <v>33</v>
      </c>
      <c r="B48" s="2" t="s">
        <v>34</v>
      </c>
      <c r="D48" s="2">
        <v>1.9009999999999999E-3</v>
      </c>
      <c r="E48" s="2">
        <v>2.7239999999999999E-3</v>
      </c>
      <c r="F48" s="2">
        <v>1.9949999999999998E-3</v>
      </c>
      <c r="G48" s="2">
        <v>2.2769999999999999E-3</v>
      </c>
      <c r="H48" s="2">
        <v>2.398E-3</v>
      </c>
      <c r="I48" s="2">
        <v>3.6340000000000001E-3</v>
      </c>
      <c r="J48" s="2">
        <v>2.2200000000000002E-3</v>
      </c>
      <c r="K48" s="2">
        <v>2.085E-3</v>
      </c>
      <c r="L48" s="2">
        <v>2.3280000000000002E-3</v>
      </c>
      <c r="M48" s="2">
        <v>2.5600000000000002E-3</v>
      </c>
      <c r="N48" s="2">
        <v>6.0699999999999999E-3</v>
      </c>
      <c r="O48" s="2">
        <v>8.2760000000000004E-3</v>
      </c>
      <c r="P48" s="2">
        <v>3.4993999999999997E-2</v>
      </c>
      <c r="Q48" s="2">
        <v>1.9316E-2</v>
      </c>
      <c r="R48" s="2">
        <v>1.9231000000000002E-2</v>
      </c>
      <c r="S48" s="2">
        <v>1.8627000000000001E-2</v>
      </c>
      <c r="T48" s="30">
        <v>1.8994E-2</v>
      </c>
      <c r="U48" s="2">
        <v>1.8641000000000001E-2</v>
      </c>
      <c r="V48" s="2">
        <v>1.8815999999999999E-2</v>
      </c>
      <c r="W48" s="2">
        <v>1.1957000000000001E-2</v>
      </c>
    </row>
    <row r="49" spans="1:23" x14ac:dyDescent="0.35">
      <c r="A49" s="2" t="s">
        <v>35</v>
      </c>
      <c r="B49" s="2" t="s">
        <v>36</v>
      </c>
      <c r="D49" s="2">
        <v>2.2900000000000001E-4</v>
      </c>
      <c r="E49" s="2">
        <v>1.7699999999999999E-4</v>
      </c>
      <c r="F49" s="2">
        <v>2.8600000000000001E-4</v>
      </c>
      <c r="G49" s="2">
        <v>2.7300000000000002E-4</v>
      </c>
      <c r="H49" s="2">
        <v>6.3949999999999996E-3</v>
      </c>
      <c r="I49" s="2">
        <v>9.5530000000000007E-3</v>
      </c>
      <c r="J49" s="2">
        <v>1.0345999999999999E-2</v>
      </c>
      <c r="K49" s="2">
        <v>6.4599999999999996E-3</v>
      </c>
      <c r="L49" s="2">
        <v>1.5651999999999999E-2</v>
      </c>
      <c r="M49" s="2">
        <v>1.5656E-2</v>
      </c>
      <c r="N49" s="2">
        <v>1.1526E-2</v>
      </c>
      <c r="O49" s="2">
        <v>1.3984999999999999E-2</v>
      </c>
      <c r="P49" s="2">
        <v>1.847E-2</v>
      </c>
      <c r="Q49" s="2">
        <v>2.9323999999999999E-2</v>
      </c>
      <c r="R49" s="2">
        <v>2.9772E-2</v>
      </c>
      <c r="S49" s="2">
        <v>2.8761999999999999E-2</v>
      </c>
      <c r="T49" s="30">
        <v>2.8674000000000002E-2</v>
      </c>
      <c r="U49" s="2">
        <v>3.0071000000000001E-2</v>
      </c>
      <c r="V49" s="2">
        <v>3.0873999999999999E-2</v>
      </c>
      <c r="W49" s="2">
        <v>2.1028000000000002E-2</v>
      </c>
    </row>
    <row r="50" spans="1:23" x14ac:dyDescent="0.35">
      <c r="A50" s="2" t="s">
        <v>37</v>
      </c>
      <c r="B50" s="2" t="s">
        <v>38</v>
      </c>
      <c r="D50" s="2">
        <v>4.2376999999999998E-2</v>
      </c>
      <c r="E50" s="2">
        <v>2.7775999999999999E-2</v>
      </c>
      <c r="F50" s="2">
        <v>2.5902999999999999E-2</v>
      </c>
      <c r="G50" s="2">
        <v>1.9954E-2</v>
      </c>
      <c r="H50" s="2">
        <v>1.8464000000000001E-2</v>
      </c>
      <c r="I50" s="2">
        <v>1.9310000000000001E-2</v>
      </c>
      <c r="J50" s="2">
        <v>2.1288999999999999E-2</v>
      </c>
      <c r="K50" s="2">
        <v>1.9498000000000001E-2</v>
      </c>
      <c r="L50" s="2">
        <v>2.3722E-2</v>
      </c>
      <c r="M50" s="2">
        <v>3.8817999999999998E-2</v>
      </c>
      <c r="N50" s="2">
        <v>4.1378999999999999E-2</v>
      </c>
      <c r="O50" s="2">
        <v>4.1529000000000003E-2</v>
      </c>
      <c r="P50" s="2">
        <v>4.2269000000000001E-2</v>
      </c>
      <c r="Q50" s="2">
        <v>2.3904999999999999E-2</v>
      </c>
      <c r="R50" s="2">
        <v>2.0462999999999999E-2</v>
      </c>
      <c r="S50" s="2">
        <v>2.6807000000000001E-2</v>
      </c>
      <c r="T50" s="30">
        <v>2.7424E-2</v>
      </c>
      <c r="U50" s="2">
        <v>2.3755999999999999E-2</v>
      </c>
      <c r="V50" s="2">
        <v>2.5531999999999999E-2</v>
      </c>
      <c r="W50" s="2">
        <v>2.8277E-2</v>
      </c>
    </row>
    <row r="51" spans="1:23" x14ac:dyDescent="0.35">
      <c r="A51" s="2" t="s">
        <v>39</v>
      </c>
      <c r="B51" s="2" t="s">
        <v>40</v>
      </c>
      <c r="D51" s="2">
        <v>7.5079999999999994E-2</v>
      </c>
      <c r="E51" s="2">
        <v>8.7709999999999996E-2</v>
      </c>
      <c r="F51" s="2">
        <v>8.0777000000000002E-2</v>
      </c>
      <c r="G51" s="2">
        <v>7.3652999999999996E-2</v>
      </c>
      <c r="H51" s="2">
        <v>4.4215999999999998E-2</v>
      </c>
      <c r="I51" s="2">
        <v>5.6439000000000003E-2</v>
      </c>
      <c r="J51" s="2">
        <v>8.7080000000000005E-2</v>
      </c>
      <c r="K51" s="2">
        <v>9.2843999999999996E-2</v>
      </c>
      <c r="L51" s="2">
        <v>8.7110000000000007E-2</v>
      </c>
      <c r="M51" s="2">
        <v>8.2628999999999994E-2</v>
      </c>
      <c r="N51" s="2">
        <v>6.3816999999999999E-2</v>
      </c>
      <c r="O51" s="2">
        <v>7.2960999999999998E-2</v>
      </c>
      <c r="P51" s="2">
        <v>5.8966999999999999E-2</v>
      </c>
      <c r="Q51" s="2">
        <v>5.0347000000000003E-2</v>
      </c>
      <c r="R51" s="2">
        <v>4.6149000000000003E-2</v>
      </c>
      <c r="S51" s="2">
        <v>4.4336E-2</v>
      </c>
      <c r="T51" s="30">
        <v>4.8750000000000002E-2</v>
      </c>
      <c r="U51" s="2">
        <v>3.8004000000000003E-2</v>
      </c>
      <c r="V51" s="2">
        <v>3.3026E-2</v>
      </c>
      <c r="W51" s="2">
        <v>3.6803000000000002E-2</v>
      </c>
    </row>
    <row r="52" spans="1:23" x14ac:dyDescent="0.35">
      <c r="A52" s="2" t="s">
        <v>41</v>
      </c>
      <c r="B52" s="2" t="s">
        <v>42</v>
      </c>
      <c r="D52" s="2">
        <v>0.25287799999999999</v>
      </c>
      <c r="E52" s="2">
        <v>0.23553499999999999</v>
      </c>
      <c r="F52" s="2">
        <v>0.225858</v>
      </c>
      <c r="G52" s="2">
        <v>0.20075499999999999</v>
      </c>
      <c r="H52" s="2">
        <v>0.15246000000000001</v>
      </c>
      <c r="I52" s="2">
        <v>0.16845299999999999</v>
      </c>
      <c r="J52" s="2">
        <v>0.16431000000000001</v>
      </c>
      <c r="K52" s="2">
        <v>0.19504099999999999</v>
      </c>
      <c r="L52" s="2">
        <v>0.17588100000000001</v>
      </c>
      <c r="M52" s="2">
        <v>0.14887400000000001</v>
      </c>
      <c r="N52" s="2">
        <v>0.16120999999999999</v>
      </c>
      <c r="O52" s="2">
        <v>0.17269499999999999</v>
      </c>
      <c r="P52" s="2">
        <v>0.160799</v>
      </c>
      <c r="Q52" s="2">
        <v>8.7873999999999994E-2</v>
      </c>
      <c r="R52" s="2">
        <v>9.0262999999999996E-2</v>
      </c>
      <c r="S52" s="2">
        <v>0.104918</v>
      </c>
      <c r="T52" s="30">
        <v>7.2748999999999994E-2</v>
      </c>
      <c r="U52" s="2">
        <v>6.9346000000000005E-2</v>
      </c>
      <c r="V52" s="2">
        <v>6.5962999999999994E-2</v>
      </c>
      <c r="W52" s="2">
        <v>5.4448999999999997E-2</v>
      </c>
    </row>
    <row r="53" spans="1:23" x14ac:dyDescent="0.35"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</row>
    <row r="54" spans="1:23" x14ac:dyDescent="0.35">
      <c r="A54" s="9" t="s">
        <v>43</v>
      </c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/>
    </row>
    <row r="55" spans="1:23" x14ac:dyDescent="0.35">
      <c r="A55" s="2" t="s">
        <v>22</v>
      </c>
      <c r="D55" s="10">
        <f t="shared" ref="D55:W55" si="18">D59</f>
        <v>12.354430000000001</v>
      </c>
      <c r="E55" s="10">
        <f t="shared" si="18"/>
        <v>12.628880000000001</v>
      </c>
      <c r="F55" s="10">
        <f t="shared" si="18"/>
        <v>11.9703</v>
      </c>
      <c r="G55" s="10">
        <f t="shared" si="18"/>
        <v>12.20096</v>
      </c>
      <c r="H55" s="10">
        <f t="shared" si="18"/>
        <v>12.14006</v>
      </c>
      <c r="I55" s="10">
        <f t="shared" si="18"/>
        <v>11.92338</v>
      </c>
      <c r="J55" s="10">
        <f t="shared" si="18"/>
        <v>11.43543</v>
      </c>
      <c r="K55" s="10">
        <f t="shared" si="18"/>
        <v>11.26906</v>
      </c>
      <c r="L55" s="10">
        <f t="shared" si="18"/>
        <v>10.71513</v>
      </c>
      <c r="M55" s="10">
        <f t="shared" si="18"/>
        <v>9.8221319999999999</v>
      </c>
      <c r="N55" s="10">
        <f t="shared" si="18"/>
        <v>9.2910839999999997</v>
      </c>
      <c r="O55" s="10">
        <f t="shared" si="18"/>
        <v>8.8277339999999995</v>
      </c>
      <c r="P55" s="10">
        <f t="shared" si="18"/>
        <v>8.490221</v>
      </c>
      <c r="Q55" s="10">
        <f t="shared" si="18"/>
        <v>8.3788719999999994</v>
      </c>
      <c r="R55" s="10">
        <f t="shared" si="18"/>
        <v>7.7872709999999996</v>
      </c>
      <c r="S55" s="10">
        <f t="shared" si="18"/>
        <v>7.4408560000000001</v>
      </c>
      <c r="T55" s="29">
        <f t="shared" si="18"/>
        <v>7.3978140000000003</v>
      </c>
      <c r="U55" s="29">
        <f t="shared" si="18"/>
        <v>6.9069799999999999</v>
      </c>
      <c r="V55" s="29">
        <f t="shared" si="18"/>
        <v>6.0718930000000002</v>
      </c>
      <c r="W55" s="29">
        <f t="shared" si="18"/>
        <v>6.0067500000000003</v>
      </c>
    </row>
    <row r="56" spans="1:23" x14ac:dyDescent="0.35">
      <c r="A56" s="17" t="s">
        <v>6</v>
      </c>
      <c r="B56" s="17"/>
      <c r="C56" s="17"/>
      <c r="D56" s="17"/>
      <c r="E56" s="18">
        <f t="shared" ref="E56:W56" si="19">(E55-$D55)/$D55</f>
        <v>2.2214703551681449E-2</v>
      </c>
      <c r="F56" s="18">
        <f t="shared" si="19"/>
        <v>-3.1092490709810225E-2</v>
      </c>
      <c r="G56" s="18">
        <f t="shared" si="19"/>
        <v>-1.2422264726094237E-2</v>
      </c>
      <c r="H56" s="18">
        <f t="shared" si="19"/>
        <v>-1.7351670615317793E-2</v>
      </c>
      <c r="I56" s="18">
        <f t="shared" si="19"/>
        <v>-3.4890318695399207E-2</v>
      </c>
      <c r="J56" s="18">
        <f t="shared" si="19"/>
        <v>-7.4386272778266621E-2</v>
      </c>
      <c r="K56" s="18">
        <f t="shared" si="19"/>
        <v>-8.7852697372521521E-2</v>
      </c>
      <c r="L56" s="18">
        <f t="shared" si="19"/>
        <v>-0.13268924588184161</v>
      </c>
      <c r="M56" s="18">
        <f t="shared" si="19"/>
        <v>-0.20497084851344827</v>
      </c>
      <c r="N56" s="18">
        <f t="shared" si="19"/>
        <v>-0.24795526786747757</v>
      </c>
      <c r="O56" s="18">
        <f t="shared" si="19"/>
        <v>-0.28546003336455028</v>
      </c>
      <c r="P56" s="18">
        <f t="shared" si="19"/>
        <v>-0.31277922170427941</v>
      </c>
      <c r="Q56" s="18">
        <f t="shared" si="19"/>
        <v>-0.32179210210426551</v>
      </c>
      <c r="R56" s="18">
        <f t="shared" si="19"/>
        <v>-0.36967784025649109</v>
      </c>
      <c r="S56" s="18">
        <f t="shared" si="19"/>
        <v>-0.39771757984787648</v>
      </c>
      <c r="T56" s="26">
        <f t="shared" si="19"/>
        <v>-0.40120151233201373</v>
      </c>
      <c r="U56" s="26">
        <f t="shared" si="19"/>
        <v>-0.44093090494664672</v>
      </c>
      <c r="V56" s="26">
        <f t="shared" si="19"/>
        <v>-0.50852503919646641</v>
      </c>
      <c r="W56" s="26">
        <f t="shared" si="19"/>
        <v>-0.51379788464542675</v>
      </c>
    </row>
    <row r="57" spans="1:23" x14ac:dyDescent="0.35">
      <c r="A57" s="11" t="s">
        <v>7</v>
      </c>
      <c r="D57" s="10"/>
      <c r="E57" s="21">
        <f t="shared" ref="E57:W57" si="20">(E55-D55)/D55</f>
        <v>2.2214703551681449E-2</v>
      </c>
      <c r="F57" s="21">
        <f t="shared" si="20"/>
        <v>-5.2148725777741226E-2</v>
      </c>
      <c r="G57" s="21">
        <f t="shared" si="20"/>
        <v>1.9269358328529804E-2</v>
      </c>
      <c r="H57" s="21">
        <f t="shared" si="20"/>
        <v>-4.9914105119597289E-3</v>
      </c>
      <c r="I57" s="21">
        <f t="shared" si="20"/>
        <v>-1.7848346713278205E-2</v>
      </c>
      <c r="J57" s="21">
        <f t="shared" si="20"/>
        <v>-4.0923798453123161E-2</v>
      </c>
      <c r="K57" s="21">
        <f t="shared" si="20"/>
        <v>-1.4548643995022537E-2</v>
      </c>
      <c r="L57" s="21">
        <f t="shared" si="20"/>
        <v>-4.9154942825754708E-2</v>
      </c>
      <c r="M57" s="21">
        <f t="shared" si="20"/>
        <v>-8.3339912814870229E-2</v>
      </c>
      <c r="N57" s="21">
        <f t="shared" si="20"/>
        <v>-5.4066469479335057E-2</v>
      </c>
      <c r="O57" s="21">
        <f t="shared" si="20"/>
        <v>-4.9870391872466134E-2</v>
      </c>
      <c r="P57" s="21">
        <f t="shared" si="20"/>
        <v>-3.823325442293566E-2</v>
      </c>
      <c r="Q57" s="21">
        <f t="shared" si="20"/>
        <v>-1.3114970741044384E-2</v>
      </c>
      <c r="R57" s="21">
        <f t="shared" si="20"/>
        <v>-7.0606282086657951E-2</v>
      </c>
      <c r="S57" s="22">
        <f t="shared" si="20"/>
        <v>-4.4484775218430112E-2</v>
      </c>
      <c r="T57" s="23">
        <f t="shared" si="20"/>
        <v>-5.7845495195713772E-3</v>
      </c>
      <c r="U57" s="23">
        <f t="shared" si="20"/>
        <v>-6.634851862996291E-2</v>
      </c>
      <c r="V57" s="23">
        <f t="shared" si="20"/>
        <v>-0.12090479485969262</v>
      </c>
      <c r="W57" s="23">
        <f t="shared" si="20"/>
        <v>-1.0728614618208843E-2</v>
      </c>
    </row>
    <row r="58" spans="1:23" x14ac:dyDescent="0.35">
      <c r="A58" s="2" t="s">
        <v>23</v>
      </c>
      <c r="D58" s="12">
        <f t="shared" ref="D58:W58" si="21">D55/D$8</f>
        <v>0.65582248565881696</v>
      </c>
      <c r="E58" s="12">
        <f t="shared" si="21"/>
        <v>0.69859474706667157</v>
      </c>
      <c r="F58" s="12">
        <f t="shared" si="21"/>
        <v>0.68359205848966154</v>
      </c>
      <c r="G58" s="12">
        <f t="shared" si="21"/>
        <v>0.70496497950458459</v>
      </c>
      <c r="H58" s="12">
        <f t="shared" si="21"/>
        <v>0.72270224605991029</v>
      </c>
      <c r="I58" s="12">
        <f t="shared" si="21"/>
        <v>0.70569622868853998</v>
      </c>
      <c r="J58" s="12">
        <f t="shared" si="21"/>
        <v>0.69490992979740429</v>
      </c>
      <c r="K58" s="12">
        <f t="shared" si="21"/>
        <v>0.69499513654127654</v>
      </c>
      <c r="L58" s="12">
        <f t="shared" si="21"/>
        <v>0.68619149856745332</v>
      </c>
      <c r="M58" s="12">
        <f t="shared" si="21"/>
        <v>0.66242381168787712</v>
      </c>
      <c r="N58" s="12">
        <f t="shared" si="21"/>
        <v>0.64482289754903632</v>
      </c>
      <c r="O58" s="12">
        <f t="shared" si="21"/>
        <v>0.62771092349307167</v>
      </c>
      <c r="P58" s="12">
        <f t="shared" si="21"/>
        <v>0.62392550068162933</v>
      </c>
      <c r="Q58" s="12">
        <f t="shared" si="21"/>
        <v>0.64664217066467966</v>
      </c>
      <c r="R58" s="12">
        <f t="shared" si="21"/>
        <v>0.65274580664989279</v>
      </c>
      <c r="S58" s="12">
        <f t="shared" si="21"/>
        <v>0.66198655998226064</v>
      </c>
      <c r="T58" s="27">
        <f t="shared" si="21"/>
        <v>0.64529958440024893</v>
      </c>
      <c r="U58" s="27">
        <f t="shared" si="21"/>
        <v>0.65110040811107672</v>
      </c>
      <c r="V58" s="27">
        <f t="shared" si="21"/>
        <v>0.62722444544300771</v>
      </c>
      <c r="W58" s="27">
        <f t="shared" si="21"/>
        <v>0.63375395284832059</v>
      </c>
    </row>
    <row r="59" spans="1:23" x14ac:dyDescent="0.35">
      <c r="A59" s="2" t="s">
        <v>44</v>
      </c>
      <c r="B59" s="2" t="s">
        <v>45</v>
      </c>
      <c r="D59" s="2">
        <v>12.354430000000001</v>
      </c>
      <c r="E59" s="2">
        <v>12.628880000000001</v>
      </c>
      <c r="F59" s="2">
        <v>11.9703</v>
      </c>
      <c r="G59" s="2">
        <v>12.20096</v>
      </c>
      <c r="H59" s="2">
        <v>12.14006</v>
      </c>
      <c r="I59" s="2">
        <v>11.92338</v>
      </c>
      <c r="J59" s="2">
        <v>11.43543</v>
      </c>
      <c r="K59" s="2">
        <v>11.26906</v>
      </c>
      <c r="L59" s="2">
        <v>10.71513</v>
      </c>
      <c r="M59" s="2">
        <v>9.8221319999999999</v>
      </c>
      <c r="N59" s="2">
        <v>9.2910839999999997</v>
      </c>
      <c r="O59" s="2">
        <v>8.8277339999999995</v>
      </c>
      <c r="P59" s="2">
        <v>8.490221</v>
      </c>
      <c r="Q59" s="2">
        <v>8.3788719999999994</v>
      </c>
      <c r="R59" s="2">
        <v>7.7872709999999996</v>
      </c>
      <c r="S59" s="2">
        <v>7.4408560000000001</v>
      </c>
      <c r="T59" s="30">
        <v>7.3978140000000003</v>
      </c>
      <c r="U59" s="2">
        <v>6.9069799999999999</v>
      </c>
      <c r="V59" s="2">
        <v>6.0718930000000002</v>
      </c>
      <c r="W59" s="2">
        <v>6.0067500000000003</v>
      </c>
    </row>
    <row r="60" spans="1:23" x14ac:dyDescent="0.35">
      <c r="T60"/>
    </row>
    <row r="61" spans="1:23" x14ac:dyDescent="0.35">
      <c r="A61" s="9" t="s">
        <v>46</v>
      </c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/>
    </row>
    <row r="62" spans="1:23" x14ac:dyDescent="0.35">
      <c r="A62" s="2" t="s">
        <v>22</v>
      </c>
      <c r="D62" s="10">
        <f t="shared" ref="D62:W62" si="22">D66</f>
        <v>0.33535799999999999</v>
      </c>
      <c r="E62" s="10">
        <f t="shared" si="22"/>
        <v>0.39244499999999999</v>
      </c>
      <c r="F62" s="10">
        <f t="shared" si="22"/>
        <v>0.32410299999999997</v>
      </c>
      <c r="G62" s="10">
        <f t="shared" si="22"/>
        <v>0.278862</v>
      </c>
      <c r="H62" s="10">
        <f t="shared" si="22"/>
        <v>0.29886299999999999</v>
      </c>
      <c r="I62" s="10">
        <f t="shared" si="22"/>
        <v>0.288078</v>
      </c>
      <c r="J62" s="10">
        <f t="shared" si="22"/>
        <v>0.32620100000000002</v>
      </c>
      <c r="K62" s="10">
        <f t="shared" si="22"/>
        <v>0.263374</v>
      </c>
      <c r="L62" s="10">
        <f t="shared" si="22"/>
        <v>0.29575099999999999</v>
      </c>
      <c r="M62" s="10">
        <f t="shared" si="22"/>
        <v>0.26986599999999999</v>
      </c>
      <c r="N62" s="10">
        <f t="shared" si="22"/>
        <v>0.226827</v>
      </c>
      <c r="O62" s="10">
        <f t="shared" si="22"/>
        <v>0.24457000000000001</v>
      </c>
      <c r="P62" s="10">
        <f t="shared" si="22"/>
        <v>0.24459700000000001</v>
      </c>
      <c r="Q62" s="10">
        <f t="shared" si="22"/>
        <v>0.173988</v>
      </c>
      <c r="R62" s="10">
        <f t="shared" si="22"/>
        <v>0.154478</v>
      </c>
      <c r="S62" s="10">
        <f t="shared" si="22"/>
        <v>0.128189</v>
      </c>
      <c r="T62" s="29">
        <f t="shared" si="22"/>
        <v>0.15082899999999999</v>
      </c>
      <c r="U62" s="29">
        <f t="shared" si="22"/>
        <v>0.13530400000000001</v>
      </c>
      <c r="V62" s="29">
        <f t="shared" si="22"/>
        <v>0.123867</v>
      </c>
      <c r="W62" s="29">
        <f t="shared" si="22"/>
        <v>9.8879999999999996E-2</v>
      </c>
    </row>
    <row r="63" spans="1:23" x14ac:dyDescent="0.35">
      <c r="A63" s="17" t="s">
        <v>6</v>
      </c>
      <c r="B63" s="17"/>
      <c r="C63" s="17"/>
      <c r="D63" s="17"/>
      <c r="E63" s="18">
        <f t="shared" ref="E63:W63" si="23">(E62-$D62)/$D62</f>
        <v>0.17022704095324998</v>
      </c>
      <c r="F63" s="18">
        <f t="shared" si="23"/>
        <v>-3.3561149577466518E-2</v>
      </c>
      <c r="G63" s="18">
        <f t="shared" si="23"/>
        <v>-0.16846474513803159</v>
      </c>
      <c r="H63" s="18">
        <f t="shared" si="23"/>
        <v>-0.10882400300574312</v>
      </c>
      <c r="I63" s="18">
        <f t="shared" si="23"/>
        <v>-0.14098366521746905</v>
      </c>
      <c r="J63" s="18">
        <f t="shared" si="23"/>
        <v>-2.7305148527841803E-2</v>
      </c>
      <c r="K63" s="18">
        <f t="shared" si="23"/>
        <v>-0.21464822667119912</v>
      </c>
      <c r="L63" s="18">
        <f t="shared" si="23"/>
        <v>-0.11810363849975251</v>
      </c>
      <c r="M63" s="18">
        <f t="shared" si="23"/>
        <v>-0.19528980969590706</v>
      </c>
      <c r="N63" s="18">
        <f t="shared" si="23"/>
        <v>-0.32362728785357736</v>
      </c>
      <c r="O63" s="18">
        <f t="shared" si="23"/>
        <v>-0.27071964885286764</v>
      </c>
      <c r="P63" s="18">
        <f t="shared" si="23"/>
        <v>-0.27063913787653787</v>
      </c>
      <c r="Q63" s="18">
        <f t="shared" si="23"/>
        <v>-0.48118726853094301</v>
      </c>
      <c r="R63" s="18">
        <f t="shared" si="23"/>
        <v>-0.53936390364923448</v>
      </c>
      <c r="S63" s="18">
        <f t="shared" si="23"/>
        <v>-0.61775475760232346</v>
      </c>
      <c r="T63" s="26">
        <f t="shared" si="23"/>
        <v>-0.55024481300580275</v>
      </c>
      <c r="U63" s="26">
        <f t="shared" si="23"/>
        <v>-0.59653862439542216</v>
      </c>
      <c r="V63" s="26">
        <f t="shared" si="23"/>
        <v>-0.63064247759111158</v>
      </c>
      <c r="W63" s="26">
        <f t="shared" si="23"/>
        <v>-0.70515091335229818</v>
      </c>
    </row>
    <row r="64" spans="1:23" x14ac:dyDescent="0.35">
      <c r="A64" s="11" t="s">
        <v>7</v>
      </c>
      <c r="D64" s="10"/>
      <c r="E64" s="21">
        <f t="shared" ref="E64:W64" si="24">(E62-D62)/D62</f>
        <v>0.17022704095324998</v>
      </c>
      <c r="F64" s="21">
        <f t="shared" si="24"/>
        <v>-0.17414414758756008</v>
      </c>
      <c r="G64" s="21">
        <f t="shared" si="24"/>
        <v>-0.13958834074352899</v>
      </c>
      <c r="H64" s="21">
        <f t="shared" si="24"/>
        <v>7.1723648256126649E-2</v>
      </c>
      <c r="I64" s="21">
        <f t="shared" si="24"/>
        <v>-3.6086768853956459E-2</v>
      </c>
      <c r="J64" s="21">
        <f t="shared" si="24"/>
        <v>0.1323356868625859</v>
      </c>
      <c r="K64" s="21">
        <f t="shared" si="24"/>
        <v>-0.19260210728967728</v>
      </c>
      <c r="L64" s="21">
        <f t="shared" si="24"/>
        <v>0.12293164853022694</v>
      </c>
      <c r="M64" s="21">
        <f t="shared" si="24"/>
        <v>-8.752295004919676E-2</v>
      </c>
      <c r="N64" s="21">
        <f t="shared" si="24"/>
        <v>-0.15948285445369181</v>
      </c>
      <c r="O64" s="21">
        <f t="shared" si="24"/>
        <v>7.822261018309111E-2</v>
      </c>
      <c r="P64" s="21">
        <f t="shared" si="24"/>
        <v>1.1039784110888189E-4</v>
      </c>
      <c r="Q64" s="21">
        <f t="shared" si="24"/>
        <v>-0.28867484065626314</v>
      </c>
      <c r="R64" s="21">
        <f t="shared" si="24"/>
        <v>-0.11213417017265558</v>
      </c>
      <c r="S64" s="22">
        <f t="shared" si="24"/>
        <v>-0.17017957249575996</v>
      </c>
      <c r="T64" s="23">
        <f t="shared" si="24"/>
        <v>0.17661421806863298</v>
      </c>
      <c r="U64" s="23">
        <f t="shared" si="24"/>
        <v>-0.10293113393312947</v>
      </c>
      <c r="V64" s="23">
        <f t="shared" si="24"/>
        <v>-8.4528173594276612E-2</v>
      </c>
      <c r="W64" s="23">
        <f t="shared" si="24"/>
        <v>-0.20172443023565606</v>
      </c>
    </row>
    <row r="65" spans="1:23" x14ac:dyDescent="0.35">
      <c r="A65" s="2" t="s">
        <v>23</v>
      </c>
      <c r="D65" s="12">
        <f t="shared" ref="D65:W65" si="25">D62/D$8</f>
        <v>1.7802141996479767E-2</v>
      </c>
      <c r="E65" s="12">
        <f t="shared" si="25"/>
        <v>2.1708973045319928E-2</v>
      </c>
      <c r="F65" s="12">
        <f t="shared" si="25"/>
        <v>1.8508662016213023E-2</v>
      </c>
      <c r="G65" s="12">
        <f t="shared" si="25"/>
        <v>1.6112498042334986E-2</v>
      </c>
      <c r="H65" s="12">
        <f t="shared" si="25"/>
        <v>1.7791424536962995E-2</v>
      </c>
      <c r="I65" s="12">
        <f t="shared" si="25"/>
        <v>1.7050161797085829E-2</v>
      </c>
      <c r="J65" s="12">
        <f t="shared" si="25"/>
        <v>1.9822631419180833E-2</v>
      </c>
      <c r="K65" s="12">
        <f t="shared" si="25"/>
        <v>1.6243027288116503E-2</v>
      </c>
      <c r="L65" s="12">
        <f t="shared" si="25"/>
        <v>1.893974425814926E-2</v>
      </c>
      <c r="M65" s="12">
        <f t="shared" si="25"/>
        <v>1.820029137919961E-2</v>
      </c>
      <c r="N65" s="12">
        <f t="shared" si="25"/>
        <v>1.5742322788423319E-2</v>
      </c>
      <c r="O65" s="12">
        <f t="shared" si="25"/>
        <v>1.7390562579105866E-2</v>
      </c>
      <c r="P65" s="12">
        <f t="shared" si="25"/>
        <v>1.7974833127456222E-2</v>
      </c>
      <c r="Q65" s="12">
        <f t="shared" si="25"/>
        <v>1.3427580465438104E-2</v>
      </c>
      <c r="R65" s="12">
        <f t="shared" si="25"/>
        <v>1.2948678262213058E-2</v>
      </c>
      <c r="S65" s="12">
        <f t="shared" si="25"/>
        <v>1.1404520546771232E-2</v>
      </c>
      <c r="T65" s="27">
        <f t="shared" si="25"/>
        <v>1.3156574498291676E-2</v>
      </c>
      <c r="U65" s="27">
        <f t="shared" si="25"/>
        <v>1.2754704605929238E-2</v>
      </c>
      <c r="V65" s="27">
        <f t="shared" si="25"/>
        <v>1.2795418230144873E-2</v>
      </c>
      <c r="W65" s="27">
        <f t="shared" si="25"/>
        <v>1.0432528548323459E-2</v>
      </c>
    </row>
    <row r="66" spans="1:23" x14ac:dyDescent="0.35">
      <c r="A66" s="2" t="s">
        <v>47</v>
      </c>
      <c r="B66" s="2" t="s">
        <v>48</v>
      </c>
      <c r="D66" s="2">
        <v>0.33535799999999999</v>
      </c>
      <c r="E66" s="2">
        <v>0.39244499999999999</v>
      </c>
      <c r="F66" s="2">
        <v>0.32410299999999997</v>
      </c>
      <c r="G66" s="2">
        <v>0.278862</v>
      </c>
      <c r="H66" s="2">
        <v>0.29886299999999999</v>
      </c>
      <c r="I66" s="2">
        <v>0.288078</v>
      </c>
      <c r="J66" s="2">
        <v>0.32620100000000002</v>
      </c>
      <c r="K66" s="2">
        <v>0.263374</v>
      </c>
      <c r="L66" s="2">
        <v>0.29575099999999999</v>
      </c>
      <c r="M66" s="2">
        <v>0.26986599999999999</v>
      </c>
      <c r="N66" s="2">
        <v>0.226827</v>
      </c>
      <c r="O66" s="2">
        <v>0.24457000000000001</v>
      </c>
      <c r="P66" s="2">
        <v>0.24459700000000001</v>
      </c>
      <c r="Q66" s="2">
        <v>0.173988</v>
      </c>
      <c r="R66" s="2">
        <v>0.154478</v>
      </c>
      <c r="S66" s="2">
        <v>0.128189</v>
      </c>
      <c r="T66" s="30">
        <v>0.15082899999999999</v>
      </c>
      <c r="U66" s="2">
        <v>0.13530400000000001</v>
      </c>
      <c r="V66" s="2">
        <v>0.123867</v>
      </c>
      <c r="W66" s="2">
        <v>9.8879999999999996E-2</v>
      </c>
    </row>
    <row r="67" spans="1:23" x14ac:dyDescent="0.35"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</row>
    <row r="68" spans="1:23" x14ac:dyDescent="0.35">
      <c r="A68" s="9" t="s">
        <v>49</v>
      </c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/>
    </row>
    <row r="69" spans="1:23" x14ac:dyDescent="0.35">
      <c r="A69" s="2" t="s">
        <v>22</v>
      </c>
      <c r="D69" s="10">
        <f t="shared" ref="D69:W69" si="26">D73</f>
        <v>2.8867E-2</v>
      </c>
      <c r="E69" s="10">
        <f t="shared" si="26"/>
        <v>2.8457E-2</v>
      </c>
      <c r="F69" s="10">
        <f t="shared" si="26"/>
        <v>3.2294999999999997E-2</v>
      </c>
      <c r="G69" s="10">
        <f t="shared" si="26"/>
        <v>3.1373999999999999E-2</v>
      </c>
      <c r="H69" s="10">
        <f t="shared" si="26"/>
        <v>3.0762999999999999E-2</v>
      </c>
      <c r="I69" s="10">
        <f t="shared" si="26"/>
        <v>2.724E-2</v>
      </c>
      <c r="J69" s="10">
        <f t="shared" si="26"/>
        <v>3.1786000000000002E-2</v>
      </c>
      <c r="K69" s="10">
        <f t="shared" si="26"/>
        <v>2.8822E-2</v>
      </c>
      <c r="L69" s="10">
        <f t="shared" si="26"/>
        <v>2.9784999999999999E-2</v>
      </c>
      <c r="M69" s="10">
        <f t="shared" si="26"/>
        <v>3.4241000000000001E-2</v>
      </c>
      <c r="N69" s="10">
        <f t="shared" si="26"/>
        <v>3.1534E-2</v>
      </c>
      <c r="O69" s="10">
        <f t="shared" si="26"/>
        <v>3.3924000000000003E-2</v>
      </c>
      <c r="P69" s="10">
        <f t="shared" si="26"/>
        <v>3.9886999999999999E-2</v>
      </c>
      <c r="Q69" s="10">
        <f t="shared" si="26"/>
        <v>2.8632000000000001E-2</v>
      </c>
      <c r="R69" s="10">
        <f t="shared" si="26"/>
        <v>2.7550999999999999E-2</v>
      </c>
      <c r="S69" s="10">
        <f t="shared" si="26"/>
        <v>2.9562999999999999E-2</v>
      </c>
      <c r="T69" s="29">
        <f t="shared" si="26"/>
        <v>3.0121999999999999E-2</v>
      </c>
      <c r="U69" s="29">
        <f t="shared" si="26"/>
        <v>3.3292000000000002E-2</v>
      </c>
      <c r="V69" s="29">
        <f t="shared" si="26"/>
        <v>2.8324999999999999E-2</v>
      </c>
      <c r="W69" s="29">
        <f t="shared" si="26"/>
        <v>3.0126E-2</v>
      </c>
    </row>
    <row r="70" spans="1:23" x14ac:dyDescent="0.35">
      <c r="A70" s="17" t="s">
        <v>6</v>
      </c>
      <c r="B70" s="17"/>
      <c r="C70" s="17"/>
      <c r="D70" s="17"/>
      <c r="E70" s="18">
        <f t="shared" ref="E70:W70" si="27">(E69-$D69)/$D69</f>
        <v>-1.4203069248623017E-2</v>
      </c>
      <c r="F70" s="18">
        <f t="shared" si="27"/>
        <v>0.11875151557141363</v>
      </c>
      <c r="G70" s="18">
        <f t="shared" si="27"/>
        <v>8.6846572210482517E-2</v>
      </c>
      <c r="H70" s="18">
        <f t="shared" si="27"/>
        <v>6.5680534866802864E-2</v>
      </c>
      <c r="I70" s="18">
        <f t="shared" si="27"/>
        <v>-5.6361935774413688E-2</v>
      </c>
      <c r="J70" s="18">
        <f t="shared" si="27"/>
        <v>0.10111892472373303</v>
      </c>
      <c r="K70" s="18">
        <f t="shared" si="27"/>
        <v>-1.5588734541171546E-3</v>
      </c>
      <c r="L70" s="18">
        <f t="shared" si="27"/>
        <v>3.1801018463989979E-2</v>
      </c>
      <c r="M70" s="18">
        <f t="shared" si="27"/>
        <v>0.18616413205390239</v>
      </c>
      <c r="N70" s="18">
        <f t="shared" si="27"/>
        <v>9.2389233380676866E-2</v>
      </c>
      <c r="O70" s="18">
        <f t="shared" si="27"/>
        <v>0.17518273461045492</v>
      </c>
      <c r="P70" s="18">
        <f t="shared" si="27"/>
        <v>0.38175078809713509</v>
      </c>
      <c r="Q70" s="18">
        <f t="shared" si="27"/>
        <v>-8.1407835937229046E-3</v>
      </c>
      <c r="R70" s="18">
        <f t="shared" si="27"/>
        <v>-4.5588388124848486E-2</v>
      </c>
      <c r="S70" s="18">
        <f t="shared" si="27"/>
        <v>2.4110576090345334E-2</v>
      </c>
      <c r="T70" s="26">
        <f t="shared" si="27"/>
        <v>4.3475248553711821E-2</v>
      </c>
      <c r="U70" s="26">
        <f t="shared" si="27"/>
        <v>0.15328922298818726</v>
      </c>
      <c r="V70" s="26">
        <f t="shared" si="27"/>
        <v>-1.8775764714033354E-2</v>
      </c>
      <c r="W70" s="26">
        <f t="shared" si="27"/>
        <v>4.3613815082966696E-2</v>
      </c>
    </row>
    <row r="71" spans="1:23" x14ac:dyDescent="0.35">
      <c r="A71" s="11" t="s">
        <v>7</v>
      </c>
      <c r="D71" s="10"/>
      <c r="E71" s="21">
        <f t="shared" ref="E71:W71" si="28">(E69-D69)/D69</f>
        <v>-1.4203069248623017E-2</v>
      </c>
      <c r="F71" s="21">
        <f t="shared" si="28"/>
        <v>0.13487015497065741</v>
      </c>
      <c r="G71" s="21">
        <f t="shared" si="28"/>
        <v>-2.8518346493265158E-2</v>
      </c>
      <c r="H71" s="21">
        <f t="shared" si="28"/>
        <v>-1.9474724294001416E-2</v>
      </c>
      <c r="I71" s="21">
        <f t="shared" si="28"/>
        <v>-0.11452069043981401</v>
      </c>
      <c r="J71" s="21">
        <f t="shared" si="28"/>
        <v>0.16688693098384733</v>
      </c>
      <c r="K71" s="21">
        <f t="shared" si="28"/>
        <v>-9.3248600012584199E-2</v>
      </c>
      <c r="L71" s="21">
        <f t="shared" si="28"/>
        <v>3.3411976962042837E-2</v>
      </c>
      <c r="M71" s="21">
        <f t="shared" si="28"/>
        <v>0.14960550612724532</v>
      </c>
      <c r="N71" s="21">
        <f t="shared" si="28"/>
        <v>-7.9057270523641282E-2</v>
      </c>
      <c r="O71" s="21">
        <f t="shared" si="28"/>
        <v>7.5791209488171599E-2</v>
      </c>
      <c r="P71" s="21">
        <f t="shared" si="28"/>
        <v>0.17577526235113772</v>
      </c>
      <c r="Q71" s="21">
        <f t="shared" si="28"/>
        <v>-0.28217213628500509</v>
      </c>
      <c r="R71" s="21">
        <f t="shared" si="28"/>
        <v>-3.7754959485889986E-2</v>
      </c>
      <c r="S71" s="22">
        <f t="shared" si="28"/>
        <v>7.3028202243112766E-2</v>
      </c>
      <c r="T71" s="23">
        <f t="shared" si="28"/>
        <v>1.8908771099008913E-2</v>
      </c>
      <c r="U71" s="23">
        <f t="shared" si="28"/>
        <v>0.10523869596972321</v>
      </c>
      <c r="V71" s="23">
        <f t="shared" si="28"/>
        <v>-0.14919500180223483</v>
      </c>
      <c r="W71" s="23">
        <f t="shared" si="28"/>
        <v>6.3583406884377774E-2</v>
      </c>
    </row>
    <row r="72" spans="1:23" x14ac:dyDescent="0.35">
      <c r="A72" s="2" t="s">
        <v>23</v>
      </c>
      <c r="D72" s="12">
        <f t="shared" ref="D72:W72" si="29">D69/D$8</f>
        <v>1.5323756493430347E-3</v>
      </c>
      <c r="E72" s="12">
        <f t="shared" si="29"/>
        <v>1.5741626111956304E-3</v>
      </c>
      <c r="F72" s="12">
        <f t="shared" si="29"/>
        <v>1.8442817246788817E-3</v>
      </c>
      <c r="G72" s="12">
        <f t="shared" si="29"/>
        <v>1.812773033185654E-3</v>
      </c>
      <c r="H72" s="12">
        <f t="shared" si="29"/>
        <v>1.8313327278070305E-3</v>
      </c>
      <c r="I72" s="12">
        <f t="shared" si="29"/>
        <v>1.6122244925076471E-3</v>
      </c>
      <c r="J72" s="12">
        <f t="shared" si="29"/>
        <v>1.931576427693606E-3</v>
      </c>
      <c r="K72" s="12">
        <f t="shared" si="29"/>
        <v>1.7775351116590624E-3</v>
      </c>
      <c r="L72" s="12">
        <f t="shared" si="29"/>
        <v>1.9074163155119533E-3</v>
      </c>
      <c r="M72" s="12">
        <f t="shared" si="29"/>
        <v>2.3092800764645191E-3</v>
      </c>
      <c r="N72" s="12">
        <f t="shared" si="29"/>
        <v>2.1885331411610649E-3</v>
      </c>
      <c r="O72" s="12">
        <f t="shared" si="29"/>
        <v>2.412223269140072E-3</v>
      </c>
      <c r="P72" s="12">
        <f t="shared" si="29"/>
        <v>2.931197720964878E-3</v>
      </c>
      <c r="Q72" s="12">
        <f t="shared" si="29"/>
        <v>2.2096839085823379E-3</v>
      </c>
      <c r="R72" s="12">
        <f t="shared" si="29"/>
        <v>2.309384085774233E-3</v>
      </c>
      <c r="S72" s="12">
        <f t="shared" si="29"/>
        <v>2.6301152277043889E-3</v>
      </c>
      <c r="T72" s="27">
        <f t="shared" si="29"/>
        <v>2.6274942951126233E-3</v>
      </c>
      <c r="U72" s="27">
        <f t="shared" si="29"/>
        <v>3.1383375638606116E-3</v>
      </c>
      <c r="V72" s="27">
        <f t="shared" si="29"/>
        <v>2.9259626968349398E-3</v>
      </c>
      <c r="W72" s="27">
        <f t="shared" si="29"/>
        <v>3.1785027816220927E-3</v>
      </c>
    </row>
    <row r="73" spans="1:23" x14ac:dyDescent="0.35">
      <c r="A73" s="2" t="s">
        <v>50</v>
      </c>
      <c r="B73" s="2" t="s">
        <v>51</v>
      </c>
      <c r="D73" s="2">
        <v>2.8867E-2</v>
      </c>
      <c r="E73" s="2">
        <v>2.8457E-2</v>
      </c>
      <c r="F73" s="2">
        <v>3.2294999999999997E-2</v>
      </c>
      <c r="G73" s="2">
        <v>3.1373999999999999E-2</v>
      </c>
      <c r="H73" s="2">
        <v>3.0762999999999999E-2</v>
      </c>
      <c r="I73" s="2">
        <v>2.724E-2</v>
      </c>
      <c r="J73" s="2">
        <v>3.1786000000000002E-2</v>
      </c>
      <c r="K73" s="2">
        <v>2.8822E-2</v>
      </c>
      <c r="L73" s="2">
        <v>2.9784999999999999E-2</v>
      </c>
      <c r="M73" s="2">
        <v>3.4241000000000001E-2</v>
      </c>
      <c r="N73" s="2">
        <v>3.1534E-2</v>
      </c>
      <c r="O73" s="2">
        <v>3.3924000000000003E-2</v>
      </c>
      <c r="P73" s="2">
        <v>3.9886999999999999E-2</v>
      </c>
      <c r="Q73" s="2">
        <v>2.8632000000000001E-2</v>
      </c>
      <c r="R73" s="2">
        <v>2.7550999999999999E-2</v>
      </c>
      <c r="S73" s="2">
        <v>2.9562999999999999E-2</v>
      </c>
      <c r="T73" s="30">
        <v>3.0121999999999999E-2</v>
      </c>
      <c r="U73" s="2">
        <v>3.3292000000000002E-2</v>
      </c>
      <c r="V73" s="2">
        <v>2.8324999999999999E-2</v>
      </c>
      <c r="W73" s="2">
        <v>3.0126E-2</v>
      </c>
    </row>
    <row r="76" spans="1:23" x14ac:dyDescent="0.35">
      <c r="A76" s="24" t="s">
        <v>52</v>
      </c>
    </row>
    <row r="77" spans="1:23" x14ac:dyDescent="0.35">
      <c r="A77" s="2" t="s">
        <v>53</v>
      </c>
    </row>
    <row r="78" spans="1:23" x14ac:dyDescent="0.35">
      <c r="A78" s="6" t="s">
        <v>54</v>
      </c>
      <c r="B78" s="6"/>
      <c r="C78" s="6"/>
    </row>
    <row r="79" spans="1:23" x14ac:dyDescent="0.35">
      <c r="A79" s="4" t="s">
        <v>55</v>
      </c>
      <c r="B79" s="4"/>
      <c r="C79" s="4"/>
    </row>
    <row r="80" spans="1:23" x14ac:dyDescent="0.35">
      <c r="A80" s="6" t="s">
        <v>56</v>
      </c>
      <c r="B80" s="6"/>
      <c r="C80" s="6"/>
    </row>
    <row r="81" spans="1:23" x14ac:dyDescent="0.35">
      <c r="A81" s="6" t="s">
        <v>57</v>
      </c>
      <c r="B81" s="6"/>
      <c r="C81" s="6"/>
    </row>
    <row r="82" spans="1:23" x14ac:dyDescent="0.35">
      <c r="A82" s="4" t="s">
        <v>58</v>
      </c>
      <c r="B82" s="4"/>
      <c r="C82" s="4"/>
    </row>
    <row r="83" spans="1:23" x14ac:dyDescent="0.35">
      <c r="A83" s="2" t="s">
        <v>22</v>
      </c>
      <c r="D83" s="10">
        <f t="shared" ref="D83:W83" si="30">D96+D123</f>
        <v>3.0499999999999998E-3</v>
      </c>
      <c r="E83" s="10">
        <f t="shared" si="30"/>
        <v>3.9350000000000001E-3</v>
      </c>
      <c r="F83" s="10">
        <f t="shared" si="30"/>
        <v>3.4189999999999997E-3</v>
      </c>
      <c r="G83" s="10">
        <f t="shared" si="30"/>
        <v>3.0340000000000002E-3</v>
      </c>
      <c r="H83" s="10">
        <f t="shared" si="30"/>
        <v>2.8860000000000001E-3</v>
      </c>
      <c r="I83" s="10">
        <f t="shared" si="30"/>
        <v>3.457E-3</v>
      </c>
      <c r="J83" s="10">
        <f t="shared" si="30"/>
        <v>3.5400000000000002E-3</v>
      </c>
      <c r="K83" s="10">
        <f t="shared" si="30"/>
        <v>2.895E-3</v>
      </c>
      <c r="L83" s="10">
        <f t="shared" si="30"/>
        <v>3.189E-3</v>
      </c>
      <c r="M83" s="10">
        <f t="shared" si="30"/>
        <v>2.7389999999999997E-3</v>
      </c>
      <c r="N83" s="10">
        <f t="shared" si="30"/>
        <v>2.3600000000000001E-3</v>
      </c>
      <c r="O83" s="10">
        <f t="shared" si="30"/>
        <v>2.5590000000000001E-3</v>
      </c>
      <c r="P83" s="10">
        <f t="shared" si="30"/>
        <v>2.7490000000000001E-3</v>
      </c>
      <c r="Q83" s="10">
        <f t="shared" si="30"/>
        <v>2.761E-3</v>
      </c>
      <c r="R83" s="10">
        <f t="shared" si="30"/>
        <v>2.7199999999999998E-3</v>
      </c>
      <c r="S83" s="10">
        <f t="shared" si="30"/>
        <v>1.3609999999999998E-3</v>
      </c>
      <c r="T83" s="10">
        <f t="shared" si="30"/>
        <v>1.7769999999999999E-3</v>
      </c>
      <c r="U83" s="10">
        <f t="shared" si="30"/>
        <v>1.8090000000000001E-3</v>
      </c>
      <c r="V83" s="10">
        <f t="shared" si="30"/>
        <v>1.274E-3</v>
      </c>
      <c r="W83" s="10">
        <f t="shared" si="30"/>
        <v>1.109E-3</v>
      </c>
    </row>
    <row r="84" spans="1:23" x14ac:dyDescent="0.35">
      <c r="A84" s="17" t="s">
        <v>6</v>
      </c>
      <c r="B84" s="17"/>
      <c r="C84" s="17"/>
      <c r="D84" s="17"/>
      <c r="E84" s="18">
        <f t="shared" ref="E84:W84" si="31">(E83-$D83)/$D83</f>
        <v>0.29016393442622967</v>
      </c>
      <c r="F84" s="18">
        <f t="shared" si="31"/>
        <v>0.12098360655737705</v>
      </c>
      <c r="G84" s="18">
        <f t="shared" si="31"/>
        <v>-5.2459016393441062E-3</v>
      </c>
      <c r="H84" s="18">
        <f t="shared" si="31"/>
        <v>-5.3770491803278579E-2</v>
      </c>
      <c r="I84" s="18">
        <f t="shared" si="31"/>
        <v>0.13344262295081977</v>
      </c>
      <c r="J84" s="18">
        <f t="shared" si="31"/>
        <v>0.16065573770491817</v>
      </c>
      <c r="K84" s="18">
        <f t="shared" si="31"/>
        <v>-5.0819672131147464E-2</v>
      </c>
      <c r="L84" s="18">
        <f t="shared" si="31"/>
        <v>4.5573770491803361E-2</v>
      </c>
      <c r="M84" s="18">
        <f t="shared" si="31"/>
        <v>-0.10196721311475414</v>
      </c>
      <c r="N84" s="18">
        <f t="shared" si="31"/>
        <v>-0.22622950819672122</v>
      </c>
      <c r="O84" s="18">
        <f t="shared" si="31"/>
        <v>-0.16098360655737695</v>
      </c>
      <c r="P84" s="18">
        <f t="shared" si="31"/>
        <v>-9.868852459016382E-2</v>
      </c>
      <c r="Q84" s="18">
        <f t="shared" si="31"/>
        <v>-9.4754098360655667E-2</v>
      </c>
      <c r="R84" s="18">
        <f t="shared" si="31"/>
        <v>-0.10819672131147542</v>
      </c>
      <c r="S84" s="18">
        <f t="shared" si="31"/>
        <v>-0.55377049180327875</v>
      </c>
      <c r="T84" s="26">
        <f t="shared" si="31"/>
        <v>-0.41737704918032786</v>
      </c>
      <c r="U84" s="26">
        <f t="shared" si="31"/>
        <v>-0.40688524590163927</v>
      </c>
      <c r="V84" s="26">
        <f t="shared" si="31"/>
        <v>-0.58229508196721314</v>
      </c>
      <c r="W84" s="26">
        <f t="shared" si="31"/>
        <v>-0.63639344262295083</v>
      </c>
    </row>
    <row r="85" spans="1:23" x14ac:dyDescent="0.35">
      <c r="A85" s="11" t="s">
        <v>7</v>
      </c>
      <c r="D85" s="10"/>
      <c r="E85" s="21">
        <f t="shared" ref="E85:W85" si="32">(E83-D83)/D83</f>
        <v>0.29016393442622967</v>
      </c>
      <c r="F85" s="21">
        <f t="shared" si="32"/>
        <v>-0.13113087674714113</v>
      </c>
      <c r="G85" s="21">
        <f t="shared" si="32"/>
        <v>-0.11260602515355353</v>
      </c>
      <c r="H85" s="21">
        <f t="shared" si="32"/>
        <v>-4.8780487804878085E-2</v>
      </c>
      <c r="I85" s="21">
        <f t="shared" si="32"/>
        <v>0.19785169785169782</v>
      </c>
      <c r="J85" s="21">
        <f t="shared" si="32"/>
        <v>2.4009256580850499E-2</v>
      </c>
      <c r="K85" s="21">
        <f t="shared" si="32"/>
        <v>-0.18220338983050852</v>
      </c>
      <c r="L85" s="21">
        <f t="shared" si="32"/>
        <v>0.10155440414507771</v>
      </c>
      <c r="M85" s="21">
        <f t="shared" si="32"/>
        <v>-0.14111006585136415</v>
      </c>
      <c r="N85" s="21">
        <f t="shared" si="32"/>
        <v>-0.13837166849215027</v>
      </c>
      <c r="O85" s="21">
        <f t="shared" si="32"/>
        <v>8.432203389830506E-2</v>
      </c>
      <c r="P85" s="21">
        <f t="shared" si="32"/>
        <v>7.4247753028526792E-2</v>
      </c>
      <c r="Q85" s="21">
        <f t="shared" si="32"/>
        <v>4.3652237177154813E-3</v>
      </c>
      <c r="R85" s="21">
        <f t="shared" si="32"/>
        <v>-1.484969214052888E-2</v>
      </c>
      <c r="S85" s="22">
        <f t="shared" si="32"/>
        <v>-0.49963235294117653</v>
      </c>
      <c r="T85" s="23">
        <f t="shared" si="32"/>
        <v>0.30565760470242481</v>
      </c>
      <c r="U85" s="23">
        <f t="shared" si="32"/>
        <v>1.8007878446820558E-2</v>
      </c>
      <c r="V85" s="23">
        <f t="shared" si="32"/>
        <v>-0.29574350469872862</v>
      </c>
      <c r="W85" s="23">
        <f t="shared" si="32"/>
        <v>-0.1295133437990581</v>
      </c>
    </row>
    <row r="86" spans="1:23" x14ac:dyDescent="0.35">
      <c r="A86" s="2" t="s">
        <v>23</v>
      </c>
      <c r="D86" s="12">
        <f t="shared" ref="D86:W86" si="33">D83/D$8</f>
        <v>1.6190618112364483E-4</v>
      </c>
      <c r="E86" s="12">
        <f t="shared" si="33"/>
        <v>2.176733273027658E-4</v>
      </c>
      <c r="F86" s="12">
        <f t="shared" si="33"/>
        <v>1.9525001445044423E-4</v>
      </c>
      <c r="G86" s="12">
        <f t="shared" si="33"/>
        <v>1.7530290631367614E-4</v>
      </c>
      <c r="H86" s="12">
        <f t="shared" si="33"/>
        <v>1.7180464364499856E-4</v>
      </c>
      <c r="I86" s="12">
        <f t="shared" si="33"/>
        <v>2.0460572946398443E-4</v>
      </c>
      <c r="J86" s="12">
        <f t="shared" si="33"/>
        <v>2.1511925231345138E-4</v>
      </c>
      <c r="K86" s="12">
        <f t="shared" si="33"/>
        <v>1.7854292374758815E-4</v>
      </c>
      <c r="L86" s="12">
        <f t="shared" si="33"/>
        <v>2.0422194494435519E-4</v>
      </c>
      <c r="M86" s="12">
        <f t="shared" si="33"/>
        <v>1.8472352236898211E-4</v>
      </c>
      <c r="N86" s="12">
        <f t="shared" si="33"/>
        <v>1.6378950380985965E-4</v>
      </c>
      <c r="O86" s="12">
        <f t="shared" si="33"/>
        <v>1.8196201349279106E-4</v>
      </c>
      <c r="P86" s="12">
        <f t="shared" si="33"/>
        <v>2.0201726213885351E-4</v>
      </c>
      <c r="Q86" s="12">
        <f t="shared" si="33"/>
        <v>2.1308107263187464E-4</v>
      </c>
      <c r="R86" s="12">
        <f t="shared" si="33"/>
        <v>2.2799625107277098E-4</v>
      </c>
      <c r="S86" s="12">
        <f t="shared" si="33"/>
        <v>1.2108334150477532E-4</v>
      </c>
      <c r="T86" s="27">
        <f t="shared" si="33"/>
        <v>1.5500489218561622E-4</v>
      </c>
      <c r="U86" s="27">
        <f t="shared" si="33"/>
        <v>1.7052903559485301E-4</v>
      </c>
      <c r="V86" s="27">
        <f t="shared" si="33"/>
        <v>1.3160375907388219E-4</v>
      </c>
      <c r="W86" s="27">
        <f t="shared" si="33"/>
        <v>1.1700722249282683E-4</v>
      </c>
    </row>
    <row r="87" spans="1:23" x14ac:dyDescent="0.35"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</row>
    <row r="88" spans="1:23" ht="18" hidden="1" customHeight="1" x14ac:dyDescent="0.35">
      <c r="A88" s="9" t="s">
        <v>59</v>
      </c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/>
    </row>
    <row r="89" spans="1:23" ht="18" hidden="1" customHeight="1" x14ac:dyDescent="0.35">
      <c r="A89" s="2" t="s">
        <v>22</v>
      </c>
      <c r="D89" s="78" t="s">
        <v>60</v>
      </c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/>
    </row>
    <row r="90" spans="1:23" ht="18" hidden="1" customHeight="1" x14ac:dyDescent="0.35">
      <c r="A90" s="17" t="s">
        <v>6</v>
      </c>
      <c r="B90" s="17"/>
      <c r="C90" s="17"/>
      <c r="D90" s="17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/>
    </row>
    <row r="91" spans="1:23" ht="18" hidden="1" customHeight="1" x14ac:dyDescent="0.35">
      <c r="A91" s="11" t="s">
        <v>7</v>
      </c>
      <c r="D91" s="10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/>
    </row>
    <row r="92" spans="1:23" ht="18" hidden="1" customHeight="1" x14ac:dyDescent="0.35">
      <c r="A92" s="2" t="s">
        <v>23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/>
    </row>
    <row r="93" spans="1:23" ht="18" hidden="1" customHeight="1" x14ac:dyDescent="0.35">
      <c r="A93" s="2" t="s">
        <v>61</v>
      </c>
      <c r="B93" s="2" t="s">
        <v>62</v>
      </c>
      <c r="D93" s="78" t="s">
        <v>60</v>
      </c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/>
    </row>
    <row r="94" spans="1:23" ht="18" hidden="1" customHeight="1" x14ac:dyDescent="0.35"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/>
    </row>
    <row r="95" spans="1:23" x14ac:dyDescent="0.35">
      <c r="A95" s="9" t="s">
        <v>72</v>
      </c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/>
    </row>
    <row r="96" spans="1:23" x14ac:dyDescent="0.35">
      <c r="A96" s="2" t="s">
        <v>22</v>
      </c>
      <c r="D96" s="10">
        <f t="shared" ref="D96:W96" si="34">D100</f>
        <v>2.679E-3</v>
      </c>
      <c r="E96" s="10">
        <f t="shared" si="34"/>
        <v>3.6110000000000001E-3</v>
      </c>
      <c r="F96" s="10">
        <f t="shared" si="34"/>
        <v>3.2269999999999998E-3</v>
      </c>
      <c r="G96" s="10">
        <f t="shared" si="34"/>
        <v>2.66E-3</v>
      </c>
      <c r="H96" s="10">
        <f t="shared" si="34"/>
        <v>2.5460000000000001E-3</v>
      </c>
      <c r="I96" s="10">
        <f t="shared" si="34"/>
        <v>3.094E-3</v>
      </c>
      <c r="J96" s="10">
        <f t="shared" si="34"/>
        <v>3.176E-3</v>
      </c>
      <c r="K96" s="10">
        <f t="shared" si="34"/>
        <v>2.5500000000000002E-3</v>
      </c>
      <c r="L96" s="10">
        <f t="shared" si="34"/>
        <v>2.8249999999999998E-3</v>
      </c>
      <c r="M96" s="10">
        <f t="shared" si="34"/>
        <v>2.4359999999999998E-3</v>
      </c>
      <c r="N96" s="10">
        <f t="shared" si="34"/>
        <v>2.0240000000000002E-3</v>
      </c>
      <c r="O96" s="10">
        <f t="shared" si="34"/>
        <v>2.186E-3</v>
      </c>
      <c r="P96" s="10">
        <f t="shared" si="34"/>
        <v>2.356E-3</v>
      </c>
      <c r="Q96" s="10">
        <f t="shared" si="34"/>
        <v>2.3730000000000001E-3</v>
      </c>
      <c r="R96" s="10">
        <f t="shared" si="34"/>
        <v>2.3389999999999999E-3</v>
      </c>
      <c r="S96" s="10">
        <f t="shared" si="34"/>
        <v>1.0449999999999999E-3</v>
      </c>
      <c r="T96" s="29">
        <f t="shared" si="34"/>
        <v>1.459E-3</v>
      </c>
      <c r="U96" s="29">
        <f t="shared" si="34"/>
        <v>1.4790000000000001E-3</v>
      </c>
      <c r="V96" s="29">
        <f t="shared" si="34"/>
        <v>9.1E-4</v>
      </c>
      <c r="W96" s="29">
        <f t="shared" si="34"/>
        <v>7.5500000000000003E-4</v>
      </c>
    </row>
    <row r="97" spans="1:23" x14ac:dyDescent="0.35">
      <c r="A97" s="17" t="s">
        <v>6</v>
      </c>
      <c r="B97" s="17"/>
      <c r="C97" s="17"/>
      <c r="D97" s="17"/>
      <c r="E97" s="18">
        <f t="shared" ref="E97:W97" si="35">(E96-$D96)/$D96</f>
        <v>0.34789100410600976</v>
      </c>
      <c r="F97" s="18">
        <f t="shared" si="35"/>
        <v>0.20455393803658076</v>
      </c>
      <c r="G97" s="18">
        <f t="shared" si="35"/>
        <v>-7.092198581560254E-3</v>
      </c>
      <c r="H97" s="18">
        <f t="shared" si="35"/>
        <v>-4.964539007092194E-2</v>
      </c>
      <c r="I97" s="18">
        <f t="shared" si="35"/>
        <v>0.15490854796565884</v>
      </c>
      <c r="J97" s="18">
        <f t="shared" si="35"/>
        <v>0.1855169839492348</v>
      </c>
      <c r="K97" s="18">
        <f t="shared" si="35"/>
        <v>-4.8152295632698683E-2</v>
      </c>
      <c r="L97" s="18">
        <f t="shared" si="35"/>
        <v>5.4497946995147394E-2</v>
      </c>
      <c r="M97" s="18">
        <f t="shared" si="35"/>
        <v>-9.070548712206053E-2</v>
      </c>
      <c r="N97" s="18">
        <f t="shared" si="35"/>
        <v>-0.2444942142590518</v>
      </c>
      <c r="O97" s="18">
        <f t="shared" si="35"/>
        <v>-0.18402388951101156</v>
      </c>
      <c r="P97" s="18">
        <f t="shared" si="35"/>
        <v>-0.1205673758865248</v>
      </c>
      <c r="Q97" s="18">
        <f t="shared" si="35"/>
        <v>-0.1142217245240761</v>
      </c>
      <c r="R97" s="18">
        <f t="shared" si="35"/>
        <v>-0.12691302724897352</v>
      </c>
      <c r="S97" s="18">
        <f t="shared" si="35"/>
        <v>-0.60992907801418439</v>
      </c>
      <c r="T97" s="26">
        <f t="shared" si="35"/>
        <v>-0.45539380365808135</v>
      </c>
      <c r="U97" s="26">
        <f t="shared" si="35"/>
        <v>-0.44792833146696526</v>
      </c>
      <c r="V97" s="26">
        <f t="shared" si="35"/>
        <v>-0.66032101530421794</v>
      </c>
      <c r="W97" s="26">
        <f t="shared" si="35"/>
        <v>-0.71817842478536764</v>
      </c>
    </row>
    <row r="98" spans="1:23" x14ac:dyDescent="0.35">
      <c r="A98" s="11" t="s">
        <v>7</v>
      </c>
      <c r="D98" s="10"/>
      <c r="E98" s="21">
        <f t="shared" ref="E98:W98" si="36">(E96-D96)/D96</f>
        <v>0.34789100410600976</v>
      </c>
      <c r="F98" s="21">
        <f t="shared" si="36"/>
        <v>-0.10634173359180289</v>
      </c>
      <c r="G98" s="21">
        <f t="shared" si="36"/>
        <v>-0.17570498915401295</v>
      </c>
      <c r="H98" s="21">
        <f t="shared" si="36"/>
        <v>-4.2857142857142837E-2</v>
      </c>
      <c r="I98" s="21">
        <f t="shared" si="36"/>
        <v>0.21523959151610364</v>
      </c>
      <c r="J98" s="21">
        <f t="shared" si="36"/>
        <v>2.6502908855850046E-2</v>
      </c>
      <c r="K98" s="21">
        <f t="shared" si="36"/>
        <v>-0.19710327455919391</v>
      </c>
      <c r="L98" s="21">
        <f t="shared" si="36"/>
        <v>0.10784313725490181</v>
      </c>
      <c r="M98" s="21">
        <f t="shared" si="36"/>
        <v>-0.13769911504424781</v>
      </c>
      <c r="N98" s="21">
        <f t="shared" si="36"/>
        <v>-0.16912972085385863</v>
      </c>
      <c r="O98" s="21">
        <f t="shared" si="36"/>
        <v>8.0039525691699503E-2</v>
      </c>
      <c r="P98" s="21">
        <f t="shared" si="36"/>
        <v>7.7767612076852705E-2</v>
      </c>
      <c r="Q98" s="21">
        <f t="shared" si="36"/>
        <v>7.2156196943973204E-3</v>
      </c>
      <c r="R98" s="21">
        <f t="shared" si="36"/>
        <v>-1.432785503581971E-2</v>
      </c>
      <c r="S98" s="22">
        <f t="shared" si="36"/>
        <v>-0.5532278751603249</v>
      </c>
      <c r="T98" s="23">
        <f t="shared" si="36"/>
        <v>0.39617224880382784</v>
      </c>
      <c r="U98" s="23">
        <f t="shared" si="36"/>
        <v>1.3708019191226904E-2</v>
      </c>
      <c r="V98" s="23">
        <f t="shared" si="36"/>
        <v>-0.3847194050033807</v>
      </c>
      <c r="W98" s="23">
        <f t="shared" si="36"/>
        <v>-0.17032967032967031</v>
      </c>
    </row>
    <row r="99" spans="1:23" x14ac:dyDescent="0.35">
      <c r="A99" s="2" t="s">
        <v>23</v>
      </c>
      <c r="D99" s="12">
        <f t="shared" ref="D99:W99" si="37">D96/D$8</f>
        <v>1.4221201941975231E-4</v>
      </c>
      <c r="E99" s="12">
        <f t="shared" si="37"/>
        <v>1.9975054253882775E-4</v>
      </c>
      <c r="F99" s="12">
        <f t="shared" si="37"/>
        <v>1.842854041040022E-4</v>
      </c>
      <c r="G99" s="12">
        <f t="shared" si="37"/>
        <v>1.5369338523216165E-4</v>
      </c>
      <c r="H99" s="12">
        <f t="shared" si="37"/>
        <v>1.5156431833685595E-4</v>
      </c>
      <c r="I99" s="12">
        <f t="shared" si="37"/>
        <v>1.831212400814486E-4</v>
      </c>
      <c r="J99" s="12">
        <f t="shared" si="37"/>
        <v>1.929996455783959E-4</v>
      </c>
      <c r="K99" s="12">
        <f t="shared" si="37"/>
        <v>1.5726578775694295E-4</v>
      </c>
      <c r="L99" s="12">
        <f t="shared" si="37"/>
        <v>1.8091156929062507E-4</v>
      </c>
      <c r="M99" s="12">
        <f t="shared" si="37"/>
        <v>1.6428860916058432E-4</v>
      </c>
      <c r="N99" s="12">
        <f t="shared" si="37"/>
        <v>1.4047032021659149E-4</v>
      </c>
      <c r="O99" s="12">
        <f t="shared" si="37"/>
        <v>1.5543921902901183E-4</v>
      </c>
      <c r="P99" s="12">
        <f t="shared" si="37"/>
        <v>1.7313665682034882E-4</v>
      </c>
      <c r="Q99" s="12">
        <f t="shared" si="37"/>
        <v>1.8313704648874993E-4</v>
      </c>
      <c r="R99" s="12">
        <f t="shared" si="37"/>
        <v>1.9606001149235713E-4</v>
      </c>
      <c r="S99" s="12">
        <f t="shared" si="37"/>
        <v>9.2969942595510824E-5</v>
      </c>
      <c r="T99" s="27">
        <f t="shared" si="37"/>
        <v>1.2726625644277664E-4</v>
      </c>
      <c r="U99" s="27">
        <f t="shared" si="37"/>
        <v>1.3942091964885993E-4</v>
      </c>
      <c r="V99" s="27">
        <f t="shared" si="37"/>
        <v>9.4002685052772998E-5</v>
      </c>
      <c r="W99" s="27">
        <f t="shared" si="37"/>
        <v>7.9657757422979493E-5</v>
      </c>
    </row>
    <row r="100" spans="1:23" x14ac:dyDescent="0.35">
      <c r="A100" s="2" t="s">
        <v>73</v>
      </c>
      <c r="B100" s="2" t="s">
        <v>74</v>
      </c>
      <c r="D100" s="2">
        <v>2.679E-3</v>
      </c>
      <c r="E100" s="2">
        <v>3.6110000000000001E-3</v>
      </c>
      <c r="F100" s="2">
        <v>3.2269999999999998E-3</v>
      </c>
      <c r="G100" s="2">
        <v>2.66E-3</v>
      </c>
      <c r="H100" s="2">
        <v>2.5460000000000001E-3</v>
      </c>
      <c r="I100" s="2">
        <v>3.094E-3</v>
      </c>
      <c r="J100" s="2">
        <v>3.176E-3</v>
      </c>
      <c r="K100" s="2">
        <v>2.5500000000000002E-3</v>
      </c>
      <c r="L100" s="2">
        <v>2.8249999999999998E-3</v>
      </c>
      <c r="M100" s="2">
        <v>2.4359999999999998E-3</v>
      </c>
      <c r="N100" s="2">
        <v>2.0240000000000002E-3</v>
      </c>
      <c r="O100" s="2">
        <v>2.186E-3</v>
      </c>
      <c r="P100" s="2">
        <v>2.356E-3</v>
      </c>
      <c r="Q100" s="2">
        <v>2.3730000000000001E-3</v>
      </c>
      <c r="R100" s="2">
        <v>2.3389999999999999E-3</v>
      </c>
      <c r="S100" s="2">
        <v>1.0449999999999999E-3</v>
      </c>
      <c r="T100" s="30">
        <v>1.459E-3</v>
      </c>
      <c r="U100" s="2">
        <v>1.4790000000000001E-3</v>
      </c>
      <c r="V100" s="2">
        <v>9.1E-4</v>
      </c>
      <c r="W100" s="2">
        <v>7.5500000000000003E-4</v>
      </c>
    </row>
    <row r="102" spans="1:23" hidden="1" x14ac:dyDescent="0.35">
      <c r="A102" s="9" t="s">
        <v>66</v>
      </c>
    </row>
    <row r="103" spans="1:23" hidden="1" x14ac:dyDescent="0.35">
      <c r="A103" s="2" t="s">
        <v>22</v>
      </c>
      <c r="D103" s="78" t="s">
        <v>60</v>
      </c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</row>
    <row r="104" spans="1:23" hidden="1" x14ac:dyDescent="0.35">
      <c r="A104" s="17" t="s">
        <v>6</v>
      </c>
      <c r="B104" s="17"/>
      <c r="C104" s="17"/>
      <c r="D104" s="17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</row>
    <row r="105" spans="1:23" hidden="1" x14ac:dyDescent="0.35">
      <c r="A105" s="11" t="s">
        <v>7</v>
      </c>
      <c r="D105" s="10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</row>
    <row r="106" spans="1:23" hidden="1" x14ac:dyDescent="0.35">
      <c r="A106" s="2" t="s">
        <v>23</v>
      </c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</row>
    <row r="107" spans="1:23" hidden="1" x14ac:dyDescent="0.35">
      <c r="A107" s="2" t="s">
        <v>67</v>
      </c>
      <c r="B107" s="2" t="s">
        <v>68</v>
      </c>
      <c r="D107" s="78" t="s">
        <v>60</v>
      </c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</row>
    <row r="108" spans="1:23" hidden="1" x14ac:dyDescent="0.35"/>
    <row r="109" spans="1:23" hidden="1" x14ac:dyDescent="0.35">
      <c r="A109" s="9" t="s">
        <v>69</v>
      </c>
    </row>
    <row r="110" spans="1:23" hidden="1" x14ac:dyDescent="0.35">
      <c r="A110" s="2" t="s">
        <v>22</v>
      </c>
      <c r="D110" s="78" t="s">
        <v>60</v>
      </c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</row>
    <row r="111" spans="1:23" hidden="1" x14ac:dyDescent="0.35">
      <c r="A111" s="17" t="s">
        <v>6</v>
      </c>
      <c r="B111" s="17"/>
      <c r="C111" s="17"/>
      <c r="D111" s="17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</row>
    <row r="112" spans="1:23" hidden="1" x14ac:dyDescent="0.35">
      <c r="A112" s="11" t="s">
        <v>7</v>
      </c>
      <c r="D112" s="10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</row>
    <row r="113" spans="1:23" hidden="1" x14ac:dyDescent="0.35">
      <c r="A113" s="2" t="s">
        <v>23</v>
      </c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</row>
    <row r="114" spans="1:23" hidden="1" x14ac:dyDescent="0.35">
      <c r="A114" s="2" t="s">
        <v>70</v>
      </c>
      <c r="B114" s="2" t="s">
        <v>71</v>
      </c>
      <c r="D114" s="78" t="s">
        <v>60</v>
      </c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</row>
    <row r="115" spans="1:23" hidden="1" x14ac:dyDescent="0.35"/>
    <row r="116" spans="1:23" hidden="1" x14ac:dyDescent="0.35">
      <c r="A116" s="9" t="s">
        <v>72</v>
      </c>
    </row>
    <row r="117" spans="1:23" hidden="1" x14ac:dyDescent="0.35">
      <c r="A117" s="2" t="s">
        <v>22</v>
      </c>
      <c r="D117" s="78" t="s">
        <v>60</v>
      </c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</row>
    <row r="118" spans="1:23" hidden="1" x14ac:dyDescent="0.35">
      <c r="A118" s="17" t="s">
        <v>6</v>
      </c>
      <c r="B118" s="17"/>
      <c r="C118" s="17"/>
      <c r="D118" s="17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</row>
    <row r="119" spans="1:23" hidden="1" x14ac:dyDescent="0.35">
      <c r="A119" s="11" t="s">
        <v>7</v>
      </c>
      <c r="D119" s="10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</row>
    <row r="120" spans="1:23" hidden="1" x14ac:dyDescent="0.35">
      <c r="A120" s="2" t="s">
        <v>23</v>
      </c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</row>
    <row r="121" spans="1:23" hidden="1" x14ac:dyDescent="0.35">
      <c r="A121" s="2" t="s">
        <v>73</v>
      </c>
      <c r="B121" s="2" t="s">
        <v>74</v>
      </c>
      <c r="D121" s="78" t="s">
        <v>60</v>
      </c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</row>
    <row r="122" spans="1:23" x14ac:dyDescent="0.35">
      <c r="A122" s="9" t="s">
        <v>63</v>
      </c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/>
    </row>
    <row r="123" spans="1:23" x14ac:dyDescent="0.35">
      <c r="A123" s="2" t="s">
        <v>22</v>
      </c>
      <c r="D123" s="10">
        <f t="shared" ref="D123:W123" si="38">D127</f>
        <v>3.7100000000000002E-4</v>
      </c>
      <c r="E123" s="10">
        <f t="shared" si="38"/>
        <v>3.2400000000000001E-4</v>
      </c>
      <c r="F123" s="10">
        <f t="shared" si="38"/>
        <v>1.92E-4</v>
      </c>
      <c r="G123" s="10">
        <f t="shared" si="38"/>
        <v>3.7399999999999998E-4</v>
      </c>
      <c r="H123" s="10">
        <f t="shared" si="38"/>
        <v>3.4000000000000002E-4</v>
      </c>
      <c r="I123" s="10">
        <f t="shared" si="38"/>
        <v>3.6299999999999999E-4</v>
      </c>
      <c r="J123" s="10">
        <f t="shared" si="38"/>
        <v>3.6400000000000001E-4</v>
      </c>
      <c r="K123" s="10">
        <f t="shared" si="38"/>
        <v>3.4499999999999998E-4</v>
      </c>
      <c r="L123" s="10">
        <f t="shared" si="38"/>
        <v>3.6400000000000001E-4</v>
      </c>
      <c r="M123" s="10">
        <f t="shared" si="38"/>
        <v>3.0299999999999999E-4</v>
      </c>
      <c r="N123" s="10">
        <f t="shared" si="38"/>
        <v>3.3599999999999998E-4</v>
      </c>
      <c r="O123" s="10">
        <f t="shared" si="38"/>
        <v>3.7300000000000001E-4</v>
      </c>
      <c r="P123" s="10">
        <f t="shared" si="38"/>
        <v>3.9300000000000001E-4</v>
      </c>
      <c r="Q123" s="10">
        <f t="shared" si="38"/>
        <v>3.88E-4</v>
      </c>
      <c r="R123" s="10">
        <f t="shared" si="38"/>
        <v>3.8099999999999999E-4</v>
      </c>
      <c r="S123" s="10">
        <f t="shared" si="38"/>
        <v>3.1599999999999998E-4</v>
      </c>
      <c r="T123" s="29">
        <f t="shared" si="38"/>
        <v>3.1799999999999998E-4</v>
      </c>
      <c r="U123" s="29">
        <f t="shared" si="38"/>
        <v>3.3E-4</v>
      </c>
      <c r="V123" s="29">
        <f t="shared" si="38"/>
        <v>3.6400000000000001E-4</v>
      </c>
      <c r="W123" s="29">
        <f t="shared" si="38"/>
        <v>3.5399999999999999E-4</v>
      </c>
    </row>
    <row r="124" spans="1:23" x14ac:dyDescent="0.35">
      <c r="A124" s="17" t="s">
        <v>6</v>
      </c>
      <c r="B124" s="17"/>
      <c r="C124" s="17"/>
      <c r="D124" s="17"/>
      <c r="E124" s="18">
        <f t="shared" ref="E124:W124" si="39">(E123-$D123)/$D123</f>
        <v>-0.1266846361185984</v>
      </c>
      <c r="F124" s="18">
        <f t="shared" si="39"/>
        <v>-0.48247978436657685</v>
      </c>
      <c r="G124" s="18">
        <f t="shared" si="39"/>
        <v>8.0862533692721405E-3</v>
      </c>
      <c r="H124" s="18">
        <f t="shared" si="39"/>
        <v>-8.355795148247977E-2</v>
      </c>
      <c r="I124" s="18">
        <f t="shared" si="39"/>
        <v>-2.1563342318059384E-2</v>
      </c>
      <c r="J124" s="18">
        <f t="shared" si="39"/>
        <v>-1.8867924528301907E-2</v>
      </c>
      <c r="K124" s="18">
        <f t="shared" si="39"/>
        <v>-7.008086253369282E-2</v>
      </c>
      <c r="L124" s="18">
        <f t="shared" si="39"/>
        <v>-1.8867924528301907E-2</v>
      </c>
      <c r="M124" s="18">
        <f t="shared" si="39"/>
        <v>-0.1832884097035041</v>
      </c>
      <c r="N124" s="18">
        <f t="shared" si="39"/>
        <v>-9.4339622641509524E-2</v>
      </c>
      <c r="O124" s="18">
        <f t="shared" si="39"/>
        <v>5.3908355795148095E-3</v>
      </c>
      <c r="P124" s="18">
        <f t="shared" si="39"/>
        <v>5.9299191374663052E-2</v>
      </c>
      <c r="Q124" s="18">
        <f t="shared" si="39"/>
        <v>4.5822102425875956E-2</v>
      </c>
      <c r="R124" s="18">
        <f t="shared" si="39"/>
        <v>2.6954177897574046E-2</v>
      </c>
      <c r="S124" s="18">
        <f t="shared" si="39"/>
        <v>-0.14824797843665777</v>
      </c>
      <c r="T124" s="26">
        <f t="shared" si="39"/>
        <v>-0.14285714285714296</v>
      </c>
      <c r="U124" s="26">
        <f t="shared" si="39"/>
        <v>-0.11051212938005396</v>
      </c>
      <c r="V124" s="26">
        <f t="shared" si="39"/>
        <v>-1.8867924528301907E-2</v>
      </c>
      <c r="W124" s="26">
        <f t="shared" si="39"/>
        <v>-4.5822102425876102E-2</v>
      </c>
    </row>
    <row r="125" spans="1:23" x14ac:dyDescent="0.35">
      <c r="A125" s="11" t="s">
        <v>7</v>
      </c>
      <c r="D125" s="10"/>
      <c r="E125" s="21">
        <f t="shared" ref="E125" si="40">(E123-D123)/D123</f>
        <v>-0.1266846361185984</v>
      </c>
      <c r="F125" s="21">
        <f t="shared" ref="F125" si="41">(F123-E123)/E123</f>
        <v>-0.40740740740740744</v>
      </c>
      <c r="G125" s="21">
        <f t="shared" ref="G125" si="42">(G123-F123)/F123</f>
        <v>0.94791666666666652</v>
      </c>
      <c r="H125" s="21">
        <f t="shared" ref="H125" si="43">(H123-G123)/G123</f>
        <v>-9.0909090909090801E-2</v>
      </c>
      <c r="I125" s="21">
        <f t="shared" ref="I125" si="44">(I123-H123)/H123</f>
        <v>6.7647058823529296E-2</v>
      </c>
      <c r="J125" s="21">
        <f t="shared" ref="J125" si="45">(J123-I123)/I123</f>
        <v>2.7548209366391853E-3</v>
      </c>
      <c r="K125" s="21">
        <f t="shared" ref="K125" si="46">(K123-J123)/J123</f>
        <v>-5.2197802197802276E-2</v>
      </c>
      <c r="L125" s="21">
        <f t="shared" ref="L125" si="47">(L123-K123)/K123</f>
        <v>5.5072463768116024E-2</v>
      </c>
      <c r="M125" s="21">
        <f t="shared" ref="M125" si="48">(M123-L123)/L123</f>
        <v>-0.16758241758241763</v>
      </c>
      <c r="N125" s="21">
        <f t="shared" ref="N125" si="49">(N123-M123)/M123</f>
        <v>0.10891089108910888</v>
      </c>
      <c r="O125" s="21">
        <f t="shared" ref="O125" si="50">(O123-N123)/N123</f>
        <v>0.11011904761904771</v>
      </c>
      <c r="P125" s="21">
        <f t="shared" ref="P125" si="51">(P123-O123)/O123</f>
        <v>5.3619302949061656E-2</v>
      </c>
      <c r="Q125" s="21">
        <f t="shared" ref="Q125" si="52">(Q123-P123)/P123</f>
        <v>-1.2722646310432602E-2</v>
      </c>
      <c r="R125" s="21">
        <f t="shared" ref="R125" si="53">(R123-Q123)/Q123</f>
        <v>-1.8041237113402081E-2</v>
      </c>
      <c r="S125" s="22">
        <f t="shared" ref="S125" si="54">(S123-R123)/R123</f>
        <v>-0.17060367454068243</v>
      </c>
      <c r="T125" s="23">
        <f t="shared" ref="T125:W125" si="55">(T123-S123)/S123</f>
        <v>6.3291139240506155E-3</v>
      </c>
      <c r="U125" s="23">
        <f t="shared" si="55"/>
        <v>3.7735849056603842E-2</v>
      </c>
      <c r="V125" s="23">
        <f t="shared" si="55"/>
        <v>0.10303030303030307</v>
      </c>
      <c r="W125" s="23">
        <f t="shared" si="55"/>
        <v>-2.7472527472527545E-2</v>
      </c>
    </row>
    <row r="126" spans="1:23" x14ac:dyDescent="0.35">
      <c r="A126" s="2" t="s">
        <v>23</v>
      </c>
      <c r="D126" s="12">
        <f t="shared" ref="D126:W126" si="56">D123/D$8</f>
        <v>1.969416170389254E-5</v>
      </c>
      <c r="E126" s="12">
        <f t="shared" si="56"/>
        <v>1.7922784763938023E-5</v>
      </c>
      <c r="F126" s="12">
        <f t="shared" si="56"/>
        <v>1.0964610346442029E-5</v>
      </c>
      <c r="G126" s="12">
        <f t="shared" si="56"/>
        <v>2.1609521081514457E-5</v>
      </c>
      <c r="H126" s="12">
        <f t="shared" si="56"/>
        <v>2.0240325308142589E-5</v>
      </c>
      <c r="I126" s="12">
        <f t="shared" si="56"/>
        <v>2.1484489382535824E-5</v>
      </c>
      <c r="J126" s="12">
        <f t="shared" si="56"/>
        <v>2.2119606735055453E-5</v>
      </c>
      <c r="K126" s="12">
        <f t="shared" si="56"/>
        <v>2.1277135990645217E-5</v>
      </c>
      <c r="L126" s="12">
        <f t="shared" si="56"/>
        <v>2.3310375653730099E-5</v>
      </c>
      <c r="M126" s="12">
        <f t="shared" si="56"/>
        <v>2.0434913208397805E-5</v>
      </c>
      <c r="N126" s="12">
        <f t="shared" si="56"/>
        <v>2.331918359326815E-5</v>
      </c>
      <c r="O126" s="12">
        <f t="shared" si="56"/>
        <v>2.6522794463779236E-5</v>
      </c>
      <c r="P126" s="12">
        <f t="shared" si="56"/>
        <v>2.8880605318504703E-5</v>
      </c>
      <c r="Q126" s="12">
        <f t="shared" si="56"/>
        <v>2.9944026143124723E-5</v>
      </c>
      <c r="R126" s="12">
        <f t="shared" si="56"/>
        <v>3.1936239580413878E-5</v>
      </c>
      <c r="S126" s="12">
        <f t="shared" si="56"/>
        <v>2.8113398909264518E-5</v>
      </c>
      <c r="T126" s="27">
        <f t="shared" si="56"/>
        <v>2.7738635742839592E-5</v>
      </c>
      <c r="U126" s="27">
        <f t="shared" si="56"/>
        <v>3.1108115945993083E-5</v>
      </c>
      <c r="V126" s="27">
        <f t="shared" si="56"/>
        <v>3.7601074021109203E-5</v>
      </c>
      <c r="W126" s="27">
        <f t="shared" si="56"/>
        <v>3.7349465069847336E-5</v>
      </c>
    </row>
    <row r="127" spans="1:23" x14ac:dyDescent="0.35">
      <c r="A127" s="2" t="s">
        <v>64</v>
      </c>
      <c r="B127" s="2" t="s">
        <v>65</v>
      </c>
      <c r="D127" s="2">
        <v>3.7100000000000002E-4</v>
      </c>
      <c r="E127" s="2">
        <v>3.2400000000000001E-4</v>
      </c>
      <c r="F127" s="2">
        <v>1.92E-4</v>
      </c>
      <c r="G127" s="2">
        <v>3.7399999999999998E-4</v>
      </c>
      <c r="H127" s="2">
        <v>3.4000000000000002E-4</v>
      </c>
      <c r="I127" s="2">
        <v>3.6299999999999999E-4</v>
      </c>
      <c r="J127" s="2">
        <v>3.6400000000000001E-4</v>
      </c>
      <c r="K127" s="2">
        <v>3.4499999999999998E-4</v>
      </c>
      <c r="L127" s="2">
        <v>3.6400000000000001E-4</v>
      </c>
      <c r="M127" s="2">
        <v>3.0299999999999999E-4</v>
      </c>
      <c r="N127" s="2">
        <v>3.3599999999999998E-4</v>
      </c>
      <c r="O127" s="2">
        <v>3.7300000000000001E-4</v>
      </c>
      <c r="P127" s="2">
        <v>3.9300000000000001E-4</v>
      </c>
      <c r="Q127" s="2">
        <v>3.88E-4</v>
      </c>
      <c r="R127" s="2">
        <v>3.8099999999999999E-4</v>
      </c>
      <c r="S127" s="2">
        <v>3.1599999999999998E-4</v>
      </c>
      <c r="T127" s="30">
        <v>3.1799999999999998E-4</v>
      </c>
      <c r="U127" s="2">
        <v>3.3E-4</v>
      </c>
      <c r="V127" s="2">
        <v>3.6400000000000001E-4</v>
      </c>
      <c r="W127" s="2">
        <v>3.5399999999999999E-4</v>
      </c>
    </row>
    <row r="129" spans="1:23" x14ac:dyDescent="0.35">
      <c r="A129" s="9" t="s">
        <v>75</v>
      </c>
    </row>
    <row r="130" spans="1:23" x14ac:dyDescent="0.35">
      <c r="A130" s="2" t="s">
        <v>53</v>
      </c>
    </row>
    <row r="131" spans="1:23" x14ac:dyDescent="0.35">
      <c r="A131" s="4" t="s">
        <v>76</v>
      </c>
      <c r="B131" s="4"/>
      <c r="C131" s="4"/>
    </row>
    <row r="132" spans="1:23" x14ac:dyDescent="0.35">
      <c r="A132" s="4" t="s">
        <v>77</v>
      </c>
      <c r="B132" s="4"/>
      <c r="C132" s="4"/>
    </row>
    <row r="133" spans="1:23" x14ac:dyDescent="0.35">
      <c r="A133" s="4" t="s">
        <v>78</v>
      </c>
      <c r="B133" s="4"/>
      <c r="C133" s="4"/>
    </row>
    <row r="134" spans="1:23" x14ac:dyDescent="0.35">
      <c r="A134" s="4" t="s">
        <v>79</v>
      </c>
      <c r="B134" s="4"/>
      <c r="C134" s="4"/>
    </row>
    <row r="135" spans="1:23" x14ac:dyDescent="0.35">
      <c r="A135" s="35" t="s">
        <v>80</v>
      </c>
      <c r="B135" s="6"/>
      <c r="C135" s="6"/>
    </row>
    <row r="136" spans="1:23" x14ac:dyDescent="0.35">
      <c r="A136" s="4" t="s">
        <v>81</v>
      </c>
      <c r="B136" s="4"/>
      <c r="C136" s="4"/>
    </row>
    <row r="137" spans="1:23" x14ac:dyDescent="0.35">
      <c r="A137" s="4" t="s">
        <v>82</v>
      </c>
      <c r="B137" s="4"/>
      <c r="C137" s="4"/>
    </row>
    <row r="138" spans="1:23" x14ac:dyDescent="0.35">
      <c r="A138" s="2" t="s">
        <v>22</v>
      </c>
      <c r="D138" s="10">
        <f t="shared" ref="D138:W138" si="57">D144+D151+D158+D165+D179+D186</f>
        <v>1.06704</v>
      </c>
      <c r="E138" s="10">
        <f t="shared" si="57"/>
        <v>1.1748399999999999</v>
      </c>
      <c r="F138" s="10">
        <f t="shared" si="57"/>
        <v>1.4046100000000001</v>
      </c>
      <c r="G138" s="10">
        <f t="shared" si="57"/>
        <v>1.3574100000000002</v>
      </c>
      <c r="H138" s="10">
        <f t="shared" si="57"/>
        <v>1.02806</v>
      </c>
      <c r="I138" s="10">
        <f t="shared" si="57"/>
        <v>1.2374999999999998</v>
      </c>
      <c r="J138" s="10">
        <f t="shared" si="57"/>
        <v>1.21906</v>
      </c>
      <c r="K138" s="10">
        <f t="shared" si="57"/>
        <v>1.1978200000000001</v>
      </c>
      <c r="L138" s="10">
        <f t="shared" si="57"/>
        <v>1.2516799999999999</v>
      </c>
      <c r="M138" s="10">
        <f t="shared" si="57"/>
        <v>1.22133</v>
      </c>
      <c r="N138" s="10">
        <f t="shared" si="57"/>
        <v>1.2369899999999998</v>
      </c>
      <c r="O138" s="10">
        <f t="shared" si="57"/>
        <v>1.26522</v>
      </c>
      <c r="P138" s="10">
        <f t="shared" si="57"/>
        <v>1.2056100000000001</v>
      </c>
      <c r="Q138" s="10">
        <f t="shared" si="57"/>
        <v>1.1768999999999998</v>
      </c>
      <c r="R138" s="10">
        <f t="shared" si="57"/>
        <v>1.1674599999999999</v>
      </c>
      <c r="S138" s="10">
        <f t="shared" si="57"/>
        <v>0.99260000000000004</v>
      </c>
      <c r="T138" s="10">
        <f t="shared" si="57"/>
        <v>0.97311000000000003</v>
      </c>
      <c r="U138" s="10">
        <f t="shared" si="57"/>
        <v>0.88461999999999996</v>
      </c>
      <c r="V138" s="10">
        <f t="shared" si="57"/>
        <v>0.89906999999999992</v>
      </c>
      <c r="W138" s="10">
        <f t="shared" si="57"/>
        <v>0.84413000000000005</v>
      </c>
    </row>
    <row r="139" spans="1:23" x14ac:dyDescent="0.35">
      <c r="A139" s="17" t="s">
        <v>6</v>
      </c>
      <c r="B139" s="17"/>
      <c r="C139" s="17"/>
      <c r="D139" s="17"/>
      <c r="E139" s="18">
        <f t="shared" ref="E139:W139" si="58">(E138-$D138)/$D138</f>
        <v>0.10102714050082462</v>
      </c>
      <c r="F139" s="18">
        <f t="shared" si="58"/>
        <v>0.31636114859799086</v>
      </c>
      <c r="G139" s="18">
        <f t="shared" si="58"/>
        <v>0.27212663067926246</v>
      </c>
      <c r="H139" s="18">
        <f t="shared" si="58"/>
        <v>-3.6530964162543124E-2</v>
      </c>
      <c r="I139" s="18">
        <f t="shared" si="58"/>
        <v>0.15975033738191619</v>
      </c>
      <c r="J139" s="18">
        <f t="shared" si="58"/>
        <v>0.14246888588993856</v>
      </c>
      <c r="K139" s="18">
        <f t="shared" si="58"/>
        <v>0.12256335282651083</v>
      </c>
      <c r="L139" s="18">
        <f t="shared" si="58"/>
        <v>0.17303943619733086</v>
      </c>
      <c r="M139" s="18">
        <f t="shared" si="58"/>
        <v>0.14459626630679265</v>
      </c>
      <c r="N139" s="18">
        <f t="shared" si="58"/>
        <v>0.15927237966711635</v>
      </c>
      <c r="O139" s="18">
        <f t="shared" si="58"/>
        <v>0.18572874493927127</v>
      </c>
      <c r="P139" s="18">
        <f t="shared" si="58"/>
        <v>0.1298639226270806</v>
      </c>
      <c r="Q139" s="18">
        <f t="shared" si="58"/>
        <v>0.10295771479981992</v>
      </c>
      <c r="R139" s="18">
        <f t="shared" si="58"/>
        <v>9.4110811216074328E-2</v>
      </c>
      <c r="S139" s="18">
        <f t="shared" si="58"/>
        <v>-6.9763082920977618E-2</v>
      </c>
      <c r="T139" s="26">
        <f t="shared" si="58"/>
        <v>-8.8028565002249176E-2</v>
      </c>
      <c r="U139" s="26">
        <f t="shared" si="58"/>
        <v>-0.17095891437996705</v>
      </c>
      <c r="V139" s="26">
        <f t="shared" si="58"/>
        <v>-0.15741677912730551</v>
      </c>
      <c r="W139" s="26">
        <f t="shared" si="58"/>
        <v>-0.20890500824711344</v>
      </c>
    </row>
    <row r="140" spans="1:23" x14ac:dyDescent="0.35">
      <c r="A140" s="11" t="s">
        <v>7</v>
      </c>
      <c r="D140" s="10"/>
      <c r="E140" s="21">
        <f t="shared" ref="E140:W140" si="59">(E138-D138)/D138</f>
        <v>0.10102714050082462</v>
      </c>
      <c r="F140" s="21">
        <f t="shared" si="59"/>
        <v>0.19557556773688356</v>
      </c>
      <c r="G140" s="21">
        <f t="shared" si="59"/>
        <v>-3.3603633748869724E-2</v>
      </c>
      <c r="H140" s="21">
        <f t="shared" si="59"/>
        <v>-0.24263118733470374</v>
      </c>
      <c r="I140" s="21">
        <f t="shared" si="59"/>
        <v>0.20372351808260203</v>
      </c>
      <c r="J140" s="21">
        <f t="shared" si="59"/>
        <v>-1.4901010101009934E-2</v>
      </c>
      <c r="K140" s="21">
        <f t="shared" si="59"/>
        <v>-1.742326054501003E-2</v>
      </c>
      <c r="L140" s="21">
        <f t="shared" si="59"/>
        <v>4.4965019785944291E-2</v>
      </c>
      <c r="M140" s="21">
        <f t="shared" si="59"/>
        <v>-2.4247411478972164E-2</v>
      </c>
      <c r="N140" s="21">
        <f t="shared" si="59"/>
        <v>1.2822087396526561E-2</v>
      </c>
      <c r="O140" s="21">
        <f t="shared" si="59"/>
        <v>2.282152644726328E-2</v>
      </c>
      <c r="P140" s="21">
        <f t="shared" si="59"/>
        <v>-4.7114335846730165E-2</v>
      </c>
      <c r="Q140" s="21">
        <f t="shared" si="59"/>
        <v>-2.3813671087665359E-2</v>
      </c>
      <c r="R140" s="21">
        <f t="shared" si="59"/>
        <v>-8.0210723086072688E-3</v>
      </c>
      <c r="S140" s="22">
        <f t="shared" si="59"/>
        <v>-0.14977815085741689</v>
      </c>
      <c r="T140" s="23">
        <f t="shared" si="59"/>
        <v>-1.9635301229095313E-2</v>
      </c>
      <c r="U140" s="23">
        <f t="shared" si="59"/>
        <v>-9.0935248841343796E-2</v>
      </c>
      <c r="V140" s="23">
        <f t="shared" si="59"/>
        <v>1.6334697384187521E-2</v>
      </c>
      <c r="W140" s="23">
        <f t="shared" si="59"/>
        <v>-6.1107588953029111E-2</v>
      </c>
    </row>
    <row r="141" spans="1:23" x14ac:dyDescent="0.35">
      <c r="A141" s="2" t="s">
        <v>23</v>
      </c>
      <c r="D141" s="12">
        <f t="shared" ref="D141:W141" si="60">D138/D$8</f>
        <v>5.6642744756122625E-2</v>
      </c>
      <c r="E141" s="12">
        <f t="shared" si="60"/>
        <v>6.4988902629830064E-2</v>
      </c>
      <c r="F141" s="12">
        <f t="shared" si="60"/>
        <v>8.021354863914551E-2</v>
      </c>
      <c r="G141" s="12">
        <f t="shared" si="60"/>
        <v>7.8430427837589689E-2</v>
      </c>
      <c r="H141" s="12">
        <f t="shared" si="60"/>
        <v>6.1200790694967845E-2</v>
      </c>
      <c r="I141" s="12">
        <f t="shared" si="60"/>
        <v>7.324257744046303E-2</v>
      </c>
      <c r="J141" s="12">
        <f t="shared" si="60"/>
        <v>7.4080021391309606E-2</v>
      </c>
      <c r="K141" s="12">
        <f t="shared" si="60"/>
        <v>7.3872982702361326E-2</v>
      </c>
      <c r="L141" s="12">
        <f t="shared" si="60"/>
        <v>8.0156953291925515E-2</v>
      </c>
      <c r="M141" s="12">
        <f t="shared" si="60"/>
        <v>8.2368886299711189E-2</v>
      </c>
      <c r="N141" s="12">
        <f t="shared" si="60"/>
        <v>8.5849990812609425E-2</v>
      </c>
      <c r="O141" s="12">
        <f t="shared" si="60"/>
        <v>8.996560324788945E-2</v>
      </c>
      <c r="P141" s="12">
        <f t="shared" si="60"/>
        <v>8.8597319537003713E-2</v>
      </c>
      <c r="Q141" s="12">
        <f t="shared" si="60"/>
        <v>9.0827640123307934E-2</v>
      </c>
      <c r="R141" s="12">
        <f t="shared" si="60"/>
        <v>9.785900855787398E-2</v>
      </c>
      <c r="S141" s="12">
        <f t="shared" si="60"/>
        <v>8.8308100497898612E-2</v>
      </c>
      <c r="T141" s="27">
        <f t="shared" si="60"/>
        <v>8.488284222551773E-2</v>
      </c>
      <c r="U141" s="27">
        <f t="shared" si="60"/>
        <v>8.3390489479225463E-2</v>
      </c>
      <c r="V141" s="27">
        <f t="shared" si="60"/>
        <v>9.2873619835600676E-2</v>
      </c>
      <c r="W141" s="27">
        <f t="shared" si="60"/>
        <v>8.9061593077430043E-2</v>
      </c>
    </row>
    <row r="142" spans="1:23" x14ac:dyDescent="0.35"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</row>
    <row r="143" spans="1:23" x14ac:dyDescent="0.35">
      <c r="A143" s="9" t="s">
        <v>83</v>
      </c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/>
    </row>
    <row r="144" spans="1:23" x14ac:dyDescent="0.35">
      <c r="A144" s="2" t="s">
        <v>22</v>
      </c>
      <c r="D144" s="10">
        <f t="shared" ref="D144:W144" si="61">D148</f>
        <v>0.19853999999999999</v>
      </c>
      <c r="E144" s="10">
        <f t="shared" si="61"/>
        <v>0.32049</v>
      </c>
      <c r="F144" s="10">
        <f t="shared" si="61"/>
        <v>0.45239000000000001</v>
      </c>
      <c r="G144" s="10">
        <f t="shared" si="61"/>
        <v>0.42898999999999998</v>
      </c>
      <c r="H144" s="10">
        <f t="shared" si="61"/>
        <v>0.32292999999999999</v>
      </c>
      <c r="I144" s="10">
        <f t="shared" si="61"/>
        <v>0.42308000000000001</v>
      </c>
      <c r="J144" s="10">
        <f t="shared" si="61"/>
        <v>0.40638999999999997</v>
      </c>
      <c r="K144" s="10">
        <f t="shared" si="61"/>
        <v>0.41714000000000001</v>
      </c>
      <c r="L144" s="10">
        <f t="shared" si="61"/>
        <v>0.45780999999999999</v>
      </c>
      <c r="M144" s="10">
        <f t="shared" si="61"/>
        <v>0.46838999999999997</v>
      </c>
      <c r="N144" s="10">
        <f t="shared" si="61"/>
        <v>0.47333999999999998</v>
      </c>
      <c r="O144" s="10">
        <f t="shared" si="61"/>
        <v>0.50602000000000003</v>
      </c>
      <c r="P144" s="10">
        <f t="shared" si="61"/>
        <v>0.45335999999999999</v>
      </c>
      <c r="Q144" s="10">
        <f t="shared" si="61"/>
        <v>0.40467999999999998</v>
      </c>
      <c r="R144" s="10">
        <f t="shared" si="61"/>
        <v>0.38457999999999998</v>
      </c>
      <c r="S144" s="10">
        <f t="shared" si="61"/>
        <v>0.31928000000000001</v>
      </c>
      <c r="T144" s="29">
        <f t="shared" si="61"/>
        <v>0.30980000000000002</v>
      </c>
      <c r="U144" s="29">
        <f t="shared" si="61"/>
        <v>0.25596000000000002</v>
      </c>
      <c r="V144" s="29">
        <f t="shared" si="61"/>
        <v>0.24618999999999999</v>
      </c>
      <c r="W144" s="29">
        <f t="shared" si="61"/>
        <v>0.22192000000000001</v>
      </c>
    </row>
    <row r="145" spans="1:23" x14ac:dyDescent="0.35">
      <c r="A145" s="17" t="s">
        <v>6</v>
      </c>
      <c r="B145" s="17"/>
      <c r="C145" s="17"/>
      <c r="D145" s="17"/>
      <c r="E145" s="18">
        <f t="shared" ref="E145:W145" si="62">(E144-$D144)/$D144</f>
        <v>0.61423390752493201</v>
      </c>
      <c r="F145" s="18">
        <f t="shared" si="62"/>
        <v>1.2785836607232801</v>
      </c>
      <c r="G145" s="18">
        <f t="shared" si="62"/>
        <v>1.1607232799435883</v>
      </c>
      <c r="H145" s="18">
        <f t="shared" si="62"/>
        <v>0.62652362244384008</v>
      </c>
      <c r="I145" s="18">
        <f t="shared" si="62"/>
        <v>1.1309559786441021</v>
      </c>
      <c r="J145" s="18">
        <f t="shared" si="62"/>
        <v>1.0468923138914072</v>
      </c>
      <c r="K145" s="18">
        <f t="shared" si="62"/>
        <v>1.1010375742923342</v>
      </c>
      <c r="L145" s="18">
        <f t="shared" si="62"/>
        <v>1.3058829455021659</v>
      </c>
      <c r="M145" s="18">
        <f t="shared" si="62"/>
        <v>1.3591719552734964</v>
      </c>
      <c r="N145" s="18">
        <f t="shared" si="62"/>
        <v>1.3841039588999697</v>
      </c>
      <c r="O145" s="18">
        <f t="shared" si="62"/>
        <v>1.5487055505187874</v>
      </c>
      <c r="P145" s="18">
        <f t="shared" si="62"/>
        <v>1.2834693260803869</v>
      </c>
      <c r="Q145" s="18">
        <f t="shared" si="62"/>
        <v>1.0382794399113529</v>
      </c>
      <c r="R145" s="18">
        <f t="shared" si="62"/>
        <v>0.93704039488264323</v>
      </c>
      <c r="S145" s="18">
        <f t="shared" si="62"/>
        <v>0.60813941774957192</v>
      </c>
      <c r="T145" s="26">
        <f t="shared" si="62"/>
        <v>0.56039085322856874</v>
      </c>
      <c r="U145" s="26">
        <f t="shared" si="62"/>
        <v>0.28921124206708992</v>
      </c>
      <c r="V145" s="26">
        <f t="shared" si="62"/>
        <v>0.24000201470736376</v>
      </c>
      <c r="W145" s="26">
        <f t="shared" si="62"/>
        <v>0.11775964541150405</v>
      </c>
    </row>
    <row r="146" spans="1:23" x14ac:dyDescent="0.35">
      <c r="A146" s="11" t="s">
        <v>7</v>
      </c>
      <c r="D146" s="10"/>
      <c r="E146" s="21">
        <f t="shared" ref="E146:W146" si="63">(E144-D144)/D144</f>
        <v>0.61423390752493201</v>
      </c>
      <c r="F146" s="21">
        <f t="shared" si="63"/>
        <v>0.41155730287996511</v>
      </c>
      <c r="G146" s="21">
        <f t="shared" si="63"/>
        <v>-5.1725281283848075E-2</v>
      </c>
      <c r="H146" s="21">
        <f t="shared" si="63"/>
        <v>-0.24723187020676471</v>
      </c>
      <c r="I146" s="21">
        <f t="shared" si="63"/>
        <v>0.31012913015204541</v>
      </c>
      <c r="J146" s="21">
        <f t="shared" si="63"/>
        <v>-3.9448804008698206E-2</v>
      </c>
      <c r="K146" s="21">
        <f t="shared" si="63"/>
        <v>2.6452422549767558E-2</v>
      </c>
      <c r="L146" s="21">
        <f t="shared" si="63"/>
        <v>9.7497243131802233E-2</v>
      </c>
      <c r="M146" s="21">
        <f t="shared" si="63"/>
        <v>2.3110023809003687E-2</v>
      </c>
      <c r="N146" s="21">
        <f t="shared" si="63"/>
        <v>1.0568116313328659E-2</v>
      </c>
      <c r="O146" s="21">
        <f t="shared" si="63"/>
        <v>6.9041281108716865E-2</v>
      </c>
      <c r="P146" s="21">
        <f t="shared" si="63"/>
        <v>-0.10406703292359994</v>
      </c>
      <c r="Q146" s="21">
        <f t="shared" si="63"/>
        <v>-0.10737603670372331</v>
      </c>
      <c r="R146" s="21">
        <f t="shared" si="63"/>
        <v>-4.9668874172185448E-2</v>
      </c>
      <c r="S146" s="22">
        <f t="shared" si="63"/>
        <v>-0.16979562119715005</v>
      </c>
      <c r="T146" s="23">
        <f t="shared" si="63"/>
        <v>-2.9691806564770697E-2</v>
      </c>
      <c r="U146" s="23">
        <f t="shared" si="63"/>
        <v>-0.17378954163976756</v>
      </c>
      <c r="V146" s="23">
        <f t="shared" si="63"/>
        <v>-3.8170026566651145E-2</v>
      </c>
      <c r="W146" s="23">
        <f t="shared" si="63"/>
        <v>-9.8582395710629947E-2</v>
      </c>
    </row>
    <row r="147" spans="1:23" x14ac:dyDescent="0.35">
      <c r="A147" s="2" t="s">
        <v>23</v>
      </c>
      <c r="D147" s="12">
        <f t="shared" ref="D147:W147" si="64">D144/D$8</f>
        <v>1.0539296131242114E-2</v>
      </c>
      <c r="E147" s="12">
        <f t="shared" si="64"/>
        <v>1.7728621262328693E-2</v>
      </c>
      <c r="F147" s="12">
        <f t="shared" si="64"/>
        <v>2.5834792055348485E-2</v>
      </c>
      <c r="G147" s="12">
        <f t="shared" si="64"/>
        <v>2.478681403411467E-2</v>
      </c>
      <c r="H147" s="12">
        <f t="shared" si="64"/>
        <v>1.9224141916936721E-2</v>
      </c>
      <c r="I147" s="12">
        <f t="shared" si="64"/>
        <v>2.5040379526069578E-2</v>
      </c>
      <c r="J147" s="12">
        <f t="shared" si="64"/>
        <v>2.4695568629283474E-2</v>
      </c>
      <c r="K147" s="12">
        <f t="shared" si="64"/>
        <v>2.5726215962718107E-2</v>
      </c>
      <c r="L147" s="12">
        <f t="shared" si="64"/>
        <v>2.9317920544049934E-2</v>
      </c>
      <c r="M147" s="12">
        <f t="shared" si="64"/>
        <v>3.1589138606209398E-2</v>
      </c>
      <c r="N147" s="12">
        <f t="shared" si="64"/>
        <v>3.2850899887016505E-2</v>
      </c>
      <c r="O147" s="12">
        <f t="shared" si="64"/>
        <v>3.598140604440099E-2</v>
      </c>
      <c r="P147" s="12">
        <f t="shared" si="64"/>
        <v>3.3316313555209393E-2</v>
      </c>
      <c r="Q147" s="12">
        <f t="shared" si="64"/>
        <v>3.1231310565978641E-2</v>
      </c>
      <c r="R147" s="12">
        <f t="shared" si="64"/>
        <v>3.2236322881458189E-2</v>
      </c>
      <c r="S147" s="12">
        <f t="shared" si="64"/>
        <v>2.8405208872626504E-2</v>
      </c>
      <c r="T147" s="27">
        <f t="shared" si="64"/>
        <v>2.702336274569719E-2</v>
      </c>
      <c r="U147" s="27">
        <f t="shared" si="64"/>
        <v>2.4128585931928456E-2</v>
      </c>
      <c r="V147" s="27">
        <f t="shared" si="64"/>
        <v>2.5431341794661742E-2</v>
      </c>
      <c r="W147" s="27">
        <f t="shared" si="64"/>
        <v>2.3414105334182263E-2</v>
      </c>
    </row>
    <row r="148" spans="1:23" x14ac:dyDescent="0.35">
      <c r="A148" s="2" t="s">
        <v>84</v>
      </c>
      <c r="B148" s="2" t="s">
        <v>85</v>
      </c>
      <c r="D148" s="2">
        <v>0.19853999999999999</v>
      </c>
      <c r="E148" s="2">
        <v>0.32049</v>
      </c>
      <c r="F148" s="2">
        <v>0.45239000000000001</v>
      </c>
      <c r="G148" s="2">
        <v>0.42898999999999998</v>
      </c>
      <c r="H148" s="2">
        <v>0.32292999999999999</v>
      </c>
      <c r="I148" s="2">
        <v>0.42308000000000001</v>
      </c>
      <c r="J148" s="2">
        <v>0.40638999999999997</v>
      </c>
      <c r="K148" s="2">
        <v>0.41714000000000001</v>
      </c>
      <c r="L148" s="2">
        <v>0.45780999999999999</v>
      </c>
      <c r="M148" s="2">
        <v>0.46838999999999997</v>
      </c>
      <c r="N148" s="2">
        <v>0.47333999999999998</v>
      </c>
      <c r="O148" s="2">
        <v>0.50602000000000003</v>
      </c>
      <c r="P148" s="2">
        <v>0.45335999999999999</v>
      </c>
      <c r="Q148" s="2">
        <v>0.40467999999999998</v>
      </c>
      <c r="R148" s="2">
        <v>0.38457999999999998</v>
      </c>
      <c r="S148" s="2">
        <v>0.31928000000000001</v>
      </c>
      <c r="T148" s="30">
        <v>0.30980000000000002</v>
      </c>
      <c r="U148" s="2">
        <v>0.25596000000000002</v>
      </c>
      <c r="V148" s="2">
        <v>0.24618999999999999</v>
      </c>
      <c r="W148" s="2">
        <v>0.22192000000000001</v>
      </c>
    </row>
    <row r="149" spans="1:23" x14ac:dyDescent="0.35"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</row>
    <row r="150" spans="1:23" x14ac:dyDescent="0.35">
      <c r="A150" s="9" t="s">
        <v>86</v>
      </c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/>
    </row>
    <row r="151" spans="1:23" x14ac:dyDescent="0.35">
      <c r="A151" s="2" t="s">
        <v>22</v>
      </c>
      <c r="D151" s="10">
        <f t="shared" ref="D151:W151" si="65">D155</f>
        <v>0.56340999999999997</v>
      </c>
      <c r="E151" s="10">
        <f t="shared" si="65"/>
        <v>0.51593</v>
      </c>
      <c r="F151" s="10">
        <f t="shared" si="65"/>
        <v>0.54066000000000003</v>
      </c>
      <c r="G151" s="10">
        <f t="shared" si="65"/>
        <v>0.52309000000000005</v>
      </c>
      <c r="H151" s="10">
        <f t="shared" si="65"/>
        <v>0.37958999999999998</v>
      </c>
      <c r="I151" s="10">
        <f t="shared" si="65"/>
        <v>0.46912999999999999</v>
      </c>
      <c r="J151" s="10">
        <f t="shared" si="65"/>
        <v>0.47214</v>
      </c>
      <c r="K151" s="10">
        <f t="shared" si="65"/>
        <v>0.4501</v>
      </c>
      <c r="L151" s="10">
        <f t="shared" si="65"/>
        <v>0.40844999999999998</v>
      </c>
      <c r="M151" s="10">
        <f t="shared" si="65"/>
        <v>0.43707000000000001</v>
      </c>
      <c r="N151" s="10">
        <f t="shared" si="65"/>
        <v>0.39861999999999997</v>
      </c>
      <c r="O151" s="10">
        <f t="shared" si="65"/>
        <v>0.33282</v>
      </c>
      <c r="P151" s="10">
        <f t="shared" si="65"/>
        <v>0.30338999999999999</v>
      </c>
      <c r="Q151" s="10">
        <f t="shared" si="65"/>
        <v>0.29698000000000002</v>
      </c>
      <c r="R151" s="10">
        <f t="shared" si="65"/>
        <v>0.29167999999999999</v>
      </c>
      <c r="S151" s="10">
        <f t="shared" si="65"/>
        <v>0.2427</v>
      </c>
      <c r="T151" s="29">
        <f t="shared" si="65"/>
        <v>0.23444999999999999</v>
      </c>
      <c r="U151" s="29">
        <f t="shared" si="65"/>
        <v>0.18160999999999999</v>
      </c>
      <c r="V151" s="29">
        <f t="shared" si="65"/>
        <v>0.18922</v>
      </c>
      <c r="W151" s="29">
        <f t="shared" si="65"/>
        <v>0.12289</v>
      </c>
    </row>
    <row r="152" spans="1:23" x14ac:dyDescent="0.35">
      <c r="A152" s="17" t="s">
        <v>6</v>
      </c>
      <c r="B152" s="17"/>
      <c r="C152" s="17"/>
      <c r="D152" s="17"/>
      <c r="E152" s="18">
        <f t="shared" ref="E152:W152" si="66">(E151-$D151)/$D151</f>
        <v>-8.4272554622743592E-2</v>
      </c>
      <c r="F152" s="18">
        <f t="shared" si="66"/>
        <v>-4.0379120001419813E-2</v>
      </c>
      <c r="G152" s="18">
        <f t="shared" si="66"/>
        <v>-7.1564224987131775E-2</v>
      </c>
      <c r="H152" s="18">
        <f t="shared" si="66"/>
        <v>-0.326263289611473</v>
      </c>
      <c r="I152" s="18">
        <f t="shared" si="66"/>
        <v>-0.1673381729113789</v>
      </c>
      <c r="J152" s="18">
        <f t="shared" si="66"/>
        <v>-0.16199570472657562</v>
      </c>
      <c r="K152" s="18">
        <f t="shared" si="66"/>
        <v>-0.2011146412026765</v>
      </c>
      <c r="L152" s="18">
        <f t="shared" si="66"/>
        <v>-0.27503949166681457</v>
      </c>
      <c r="M152" s="18">
        <f t="shared" si="66"/>
        <v>-0.22424167125184138</v>
      </c>
      <c r="N152" s="18">
        <f t="shared" si="66"/>
        <v>-0.29248682132017534</v>
      </c>
      <c r="O152" s="18">
        <f t="shared" si="66"/>
        <v>-0.40927566070889754</v>
      </c>
      <c r="P152" s="18">
        <f t="shared" si="66"/>
        <v>-0.46151115528655862</v>
      </c>
      <c r="Q152" s="18">
        <f t="shared" si="66"/>
        <v>-0.47288830514190372</v>
      </c>
      <c r="R152" s="18">
        <f t="shared" si="66"/>
        <v>-0.48229530892245431</v>
      </c>
      <c r="S152" s="18">
        <f t="shared" si="66"/>
        <v>-0.56923022310573113</v>
      </c>
      <c r="T152" s="26">
        <f t="shared" si="66"/>
        <v>-0.58387320068866366</v>
      </c>
      <c r="U152" s="26">
        <f t="shared" si="66"/>
        <v>-0.67765925347437916</v>
      </c>
      <c r="V152" s="26">
        <f t="shared" si="66"/>
        <v>-0.66415221597060758</v>
      </c>
      <c r="W152" s="26">
        <f t="shared" si="66"/>
        <v>-0.78188175573738483</v>
      </c>
    </row>
    <row r="153" spans="1:23" x14ac:dyDescent="0.35">
      <c r="A153" s="11" t="s">
        <v>7</v>
      </c>
      <c r="D153" s="10"/>
      <c r="E153" s="21">
        <f t="shared" ref="E153:U153" si="67">(E151-D151)/D151</f>
        <v>-8.4272554622743592E-2</v>
      </c>
      <c r="F153" s="21">
        <f t="shared" si="67"/>
        <v>4.7932859108793885E-2</v>
      </c>
      <c r="G153" s="21">
        <f t="shared" si="67"/>
        <v>-3.2497318092701462E-2</v>
      </c>
      <c r="H153" s="21">
        <f t="shared" si="67"/>
        <v>-0.27433137700969251</v>
      </c>
      <c r="I153" s="21">
        <f t="shared" si="67"/>
        <v>0.23588608762085411</v>
      </c>
      <c r="J153" s="21">
        <f t="shared" si="67"/>
        <v>6.4161319890009439E-3</v>
      </c>
      <c r="K153" s="21">
        <f t="shared" si="67"/>
        <v>-4.6681069174397433E-2</v>
      </c>
      <c r="L153" s="21">
        <f t="shared" si="67"/>
        <v>-9.2534992223950285E-2</v>
      </c>
      <c r="M153" s="21">
        <f t="shared" si="67"/>
        <v>7.0069775982372476E-2</v>
      </c>
      <c r="N153" s="21">
        <f t="shared" si="67"/>
        <v>-8.7972178369597628E-2</v>
      </c>
      <c r="O153" s="21">
        <f t="shared" si="67"/>
        <v>-0.16506948973960156</v>
      </c>
      <c r="P153" s="21">
        <f t="shared" si="67"/>
        <v>-8.8426176311519777E-2</v>
      </c>
      <c r="Q153" s="21">
        <f t="shared" si="67"/>
        <v>-2.1127921157585852E-2</v>
      </c>
      <c r="R153" s="21">
        <f t="shared" si="67"/>
        <v>-1.7846319617482748E-2</v>
      </c>
      <c r="S153" s="22">
        <f t="shared" si="67"/>
        <v>-0.16792375205704882</v>
      </c>
      <c r="T153" s="23">
        <f t="shared" si="67"/>
        <v>-3.3992583436341192E-2</v>
      </c>
      <c r="U153" s="23">
        <f t="shared" si="67"/>
        <v>-0.22537854553209641</v>
      </c>
      <c r="V153" s="23">
        <f>(V151-U151)/U151</f>
        <v>4.1902978910852956E-2</v>
      </c>
      <c r="W153" s="23">
        <f>(W151-V151)/V151</f>
        <v>-0.35054433992178419</v>
      </c>
    </row>
    <row r="154" spans="1:23" x14ac:dyDescent="0.35">
      <c r="A154" s="2" t="s">
        <v>23</v>
      </c>
      <c r="D154" s="12">
        <f t="shared" ref="D154:W154" si="68">D151/D$8</f>
        <v>2.9908052953073031E-2</v>
      </c>
      <c r="E154" s="12">
        <f t="shared" si="68"/>
        <v>2.8539822047094269E-2</v>
      </c>
      <c r="F154" s="12">
        <f t="shared" si="68"/>
        <v>3.0875657447434101E-2</v>
      </c>
      <c r="G154" s="12">
        <f t="shared" si="68"/>
        <v>3.0223861985372726E-2</v>
      </c>
      <c r="H154" s="12">
        <f t="shared" si="68"/>
        <v>2.2597132599170129E-2</v>
      </c>
      <c r="I154" s="12">
        <f t="shared" si="68"/>
        <v>2.7765891195672264E-2</v>
      </c>
      <c r="J154" s="12">
        <f t="shared" si="68"/>
        <v>2.8691074516178795E-2</v>
      </c>
      <c r="K154" s="12">
        <f t="shared" si="68"/>
        <v>2.7758953360549024E-2</v>
      </c>
      <c r="L154" s="12">
        <f t="shared" si="68"/>
        <v>2.6156931142214446E-2</v>
      </c>
      <c r="M154" s="12">
        <f t="shared" si="68"/>
        <v>2.9476856488430458E-2</v>
      </c>
      <c r="N154" s="12">
        <f t="shared" si="68"/>
        <v>2.7665157630799256E-2</v>
      </c>
      <c r="O154" s="12">
        <f t="shared" si="68"/>
        <v>2.3665727757198406E-2</v>
      </c>
      <c r="P154" s="12">
        <f t="shared" si="68"/>
        <v>2.2295386380613593E-2</v>
      </c>
      <c r="Q154" s="12">
        <f t="shared" si="68"/>
        <v>2.2919528051508199E-2</v>
      </c>
      <c r="R154" s="12">
        <f t="shared" si="68"/>
        <v>2.4449245041509502E-2</v>
      </c>
      <c r="S154" s="12">
        <f t="shared" si="68"/>
        <v>2.1592157959742085E-2</v>
      </c>
      <c r="T154" s="27">
        <f t="shared" si="68"/>
        <v>2.0450701729272776E-2</v>
      </c>
      <c r="U154" s="27">
        <f t="shared" si="68"/>
        <v>1.7119833142278194E-2</v>
      </c>
      <c r="V154" s="27">
        <f t="shared" si="68"/>
        <v>1.9546360511742536E-2</v>
      </c>
      <c r="W154" s="27">
        <f t="shared" si="68"/>
        <v>1.2965750741337682E-2</v>
      </c>
    </row>
    <row r="155" spans="1:23" x14ac:dyDescent="0.35">
      <c r="A155" s="2" t="s">
        <v>87</v>
      </c>
      <c r="B155" s="2" t="s">
        <v>88</v>
      </c>
      <c r="D155" s="2">
        <v>0.56340999999999997</v>
      </c>
      <c r="E155" s="2">
        <v>0.51593</v>
      </c>
      <c r="F155" s="2">
        <v>0.54066000000000003</v>
      </c>
      <c r="G155" s="2">
        <v>0.52309000000000005</v>
      </c>
      <c r="H155" s="2">
        <v>0.37958999999999998</v>
      </c>
      <c r="I155" s="2">
        <v>0.46912999999999999</v>
      </c>
      <c r="J155" s="2">
        <v>0.47214</v>
      </c>
      <c r="K155" s="2">
        <v>0.4501</v>
      </c>
      <c r="L155" s="2">
        <v>0.40844999999999998</v>
      </c>
      <c r="M155" s="2">
        <v>0.43707000000000001</v>
      </c>
      <c r="N155" s="2">
        <v>0.39861999999999997</v>
      </c>
      <c r="O155" s="2">
        <v>0.33282</v>
      </c>
      <c r="P155" s="2">
        <v>0.30338999999999999</v>
      </c>
      <c r="Q155" s="2">
        <v>0.29698000000000002</v>
      </c>
      <c r="R155" s="2">
        <v>0.29167999999999999</v>
      </c>
      <c r="S155" s="2">
        <v>0.2427</v>
      </c>
      <c r="T155" s="30">
        <v>0.23444999999999999</v>
      </c>
      <c r="U155" s="2">
        <v>0.18160999999999999</v>
      </c>
      <c r="V155" s="2">
        <v>0.18922</v>
      </c>
      <c r="W155" s="2">
        <v>0.12289</v>
      </c>
    </row>
    <row r="157" spans="1:23" x14ac:dyDescent="0.35">
      <c r="A157" s="9" t="s">
        <v>89</v>
      </c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</row>
    <row r="158" spans="1:23" x14ac:dyDescent="0.35">
      <c r="A158" s="2" t="s">
        <v>22</v>
      </c>
      <c r="D158" s="10">
        <f t="shared" ref="D158:W158" si="69">D162</f>
        <v>4.2900000000000001E-2</v>
      </c>
      <c r="E158" s="10">
        <f t="shared" si="69"/>
        <v>6.0909999999999999E-2</v>
      </c>
      <c r="F158" s="10">
        <f t="shared" si="69"/>
        <v>7.1429999999999993E-2</v>
      </c>
      <c r="G158" s="10">
        <f t="shared" si="69"/>
        <v>6.6269999999999996E-2</v>
      </c>
      <c r="H158" s="10">
        <f t="shared" si="69"/>
        <v>5.2350000000000001E-2</v>
      </c>
      <c r="I158" s="10">
        <f t="shared" si="69"/>
        <v>6.4699999999999994E-2</v>
      </c>
      <c r="J158" s="10">
        <f t="shared" si="69"/>
        <v>6.0760000000000002E-2</v>
      </c>
      <c r="K158" s="10">
        <f t="shared" si="69"/>
        <v>6.4369999999999997E-2</v>
      </c>
      <c r="L158" s="10">
        <f t="shared" si="69"/>
        <v>6.3490000000000005E-2</v>
      </c>
      <c r="M158" s="10">
        <f t="shared" si="69"/>
        <v>6.1789999999999998E-2</v>
      </c>
      <c r="N158" s="10">
        <f t="shared" si="69"/>
        <v>5.5410000000000001E-2</v>
      </c>
      <c r="O158" s="10">
        <f t="shared" si="69"/>
        <v>4.9599999999999998E-2</v>
      </c>
      <c r="P158" s="10">
        <f t="shared" si="69"/>
        <v>5.3350000000000002E-2</v>
      </c>
      <c r="Q158" s="10">
        <f t="shared" si="69"/>
        <v>5.3870000000000001E-2</v>
      </c>
      <c r="R158" s="10">
        <f t="shared" si="69"/>
        <v>4.947E-2</v>
      </c>
      <c r="S158" s="10">
        <f t="shared" si="69"/>
        <v>4.0869999999999997E-2</v>
      </c>
      <c r="T158" s="29">
        <f t="shared" si="69"/>
        <v>3.5810000000000002E-2</v>
      </c>
      <c r="U158" s="29">
        <f t="shared" si="69"/>
        <v>2.3789999999999999E-2</v>
      </c>
      <c r="V158" s="29">
        <f t="shared" si="69"/>
        <v>2.9819999999999999E-2</v>
      </c>
      <c r="W158" s="29">
        <f t="shared" si="69"/>
        <v>3.3110000000000001E-2</v>
      </c>
    </row>
    <row r="159" spans="1:23" x14ac:dyDescent="0.35">
      <c r="A159" s="17" t="s">
        <v>6</v>
      </c>
      <c r="B159" s="17"/>
      <c r="C159" s="17"/>
      <c r="D159" s="17"/>
      <c r="E159" s="18">
        <f t="shared" ref="E159:W159" si="70">(E158-$D158)/$D158</f>
        <v>0.41981351981351978</v>
      </c>
      <c r="F159" s="18">
        <f t="shared" si="70"/>
        <v>0.66503496503496484</v>
      </c>
      <c r="G159" s="18">
        <f t="shared" si="70"/>
        <v>0.54475524475524462</v>
      </c>
      <c r="H159" s="18">
        <f t="shared" si="70"/>
        <v>0.22027972027972029</v>
      </c>
      <c r="I159" s="18">
        <f t="shared" si="70"/>
        <v>0.50815850815850794</v>
      </c>
      <c r="J159" s="18">
        <f t="shared" si="70"/>
        <v>0.41631701631701634</v>
      </c>
      <c r="K159" s="18">
        <f t="shared" si="70"/>
        <v>0.50046620046620038</v>
      </c>
      <c r="L159" s="18">
        <f t="shared" si="70"/>
        <v>0.47995337995338005</v>
      </c>
      <c r="M159" s="18">
        <f t="shared" si="70"/>
        <v>0.44032634032634027</v>
      </c>
      <c r="N159" s="18">
        <f t="shared" si="70"/>
        <v>0.29160839160839164</v>
      </c>
      <c r="O159" s="18">
        <f t="shared" si="70"/>
        <v>0.15617715617715611</v>
      </c>
      <c r="P159" s="18">
        <f t="shared" si="70"/>
        <v>0.24358974358974361</v>
      </c>
      <c r="Q159" s="18">
        <f t="shared" si="70"/>
        <v>0.2557109557109557</v>
      </c>
      <c r="R159" s="18">
        <f t="shared" si="70"/>
        <v>0.15314685314685314</v>
      </c>
      <c r="S159" s="18">
        <f t="shared" si="70"/>
        <v>-4.7319347319347414E-2</v>
      </c>
      <c r="T159" s="26">
        <f t="shared" si="70"/>
        <v>-0.16526806526806526</v>
      </c>
      <c r="U159" s="26">
        <f t="shared" si="70"/>
        <v>-0.44545454545454549</v>
      </c>
      <c r="V159" s="26">
        <f t="shared" si="70"/>
        <v>-0.30489510489510491</v>
      </c>
      <c r="W159" s="26">
        <f t="shared" si="70"/>
        <v>-0.2282051282051282</v>
      </c>
    </row>
    <row r="160" spans="1:23" x14ac:dyDescent="0.35">
      <c r="A160" s="11" t="s">
        <v>7</v>
      </c>
      <c r="D160" s="10"/>
      <c r="E160" s="21">
        <f t="shared" ref="E160:W160" si="71">(E158-D158)/D158</f>
        <v>0.41981351981351978</v>
      </c>
      <c r="F160" s="21">
        <f t="shared" si="71"/>
        <v>0.17271384009193885</v>
      </c>
      <c r="G160" s="21">
        <f t="shared" si="71"/>
        <v>-7.2238555228895399E-2</v>
      </c>
      <c r="H160" s="21">
        <f t="shared" si="71"/>
        <v>-0.21004979628791301</v>
      </c>
      <c r="I160" s="21">
        <f t="shared" si="71"/>
        <v>0.23591212989493779</v>
      </c>
      <c r="J160" s="21">
        <f t="shared" si="71"/>
        <v>-6.0896445131375466E-2</v>
      </c>
      <c r="K160" s="21">
        <f t="shared" si="71"/>
        <v>5.941408821593145E-2</v>
      </c>
      <c r="L160" s="21">
        <f t="shared" si="71"/>
        <v>-1.3670964735124934E-2</v>
      </c>
      <c r="M160" s="21">
        <f t="shared" si="71"/>
        <v>-2.6775870215782122E-2</v>
      </c>
      <c r="N160" s="21">
        <f t="shared" si="71"/>
        <v>-0.1032529535523547</v>
      </c>
      <c r="O160" s="21">
        <f t="shared" si="71"/>
        <v>-0.10485471936473566</v>
      </c>
      <c r="P160" s="21">
        <f t="shared" si="71"/>
        <v>7.5604838709677491E-2</v>
      </c>
      <c r="Q160" s="21">
        <f t="shared" si="71"/>
        <v>9.7469540768509774E-3</v>
      </c>
      <c r="R160" s="21">
        <f t="shared" si="71"/>
        <v>-8.1678113978095435E-2</v>
      </c>
      <c r="S160" s="22">
        <f t="shared" si="71"/>
        <v>-0.17384273296947653</v>
      </c>
      <c r="T160" s="23">
        <f t="shared" si="71"/>
        <v>-0.12380719354049415</v>
      </c>
      <c r="U160" s="23">
        <f t="shared" si="71"/>
        <v>-0.33566043004747281</v>
      </c>
      <c r="V160" s="23">
        <f t="shared" si="71"/>
        <v>0.2534678436317781</v>
      </c>
      <c r="W160" s="23">
        <f t="shared" si="71"/>
        <v>0.11032863849765262</v>
      </c>
    </row>
    <row r="161" spans="1:23" x14ac:dyDescent="0.35">
      <c r="A161" s="2" t="s">
        <v>23</v>
      </c>
      <c r="D161" s="12">
        <f t="shared" ref="D161:W161" si="72">D158/D$8</f>
        <v>2.2773033344932344E-3</v>
      </c>
      <c r="E161" s="12">
        <f t="shared" si="72"/>
        <v>3.3693729011464962E-3</v>
      </c>
      <c r="F161" s="12">
        <f t="shared" si="72"/>
        <v>4.0791776929497607E-3</v>
      </c>
      <c r="G161" s="12">
        <f t="shared" si="72"/>
        <v>3.8290453531335911E-3</v>
      </c>
      <c r="H161" s="12">
        <f t="shared" si="72"/>
        <v>3.1164147937684248E-3</v>
      </c>
      <c r="I161" s="12">
        <f t="shared" si="72"/>
        <v>3.8293290993114816E-3</v>
      </c>
      <c r="J161" s="12">
        <f t="shared" si="72"/>
        <v>3.6922728165438715E-3</v>
      </c>
      <c r="K161" s="12">
        <f t="shared" si="72"/>
        <v>3.96988186584879E-3</v>
      </c>
      <c r="L161" s="12">
        <f t="shared" si="72"/>
        <v>4.0658674457563848E-3</v>
      </c>
      <c r="M161" s="12">
        <f t="shared" si="72"/>
        <v>4.1672385714419157E-3</v>
      </c>
      <c r="N161" s="12">
        <f t="shared" si="72"/>
        <v>3.8455832229255605E-3</v>
      </c>
      <c r="O161" s="12">
        <f t="shared" si="72"/>
        <v>3.5268917034945043E-3</v>
      </c>
      <c r="P161" s="12">
        <f t="shared" si="72"/>
        <v>3.9205605438733483E-3</v>
      </c>
      <c r="Q161" s="12">
        <f t="shared" si="72"/>
        <v>4.1574347637374455E-3</v>
      </c>
      <c r="R161" s="12">
        <f t="shared" si="72"/>
        <v>4.1466818163860223E-3</v>
      </c>
      <c r="S161" s="12">
        <f t="shared" si="72"/>
        <v>3.6360589032330402E-3</v>
      </c>
      <c r="T161" s="27">
        <f t="shared" si="72"/>
        <v>3.1236495155694526E-3</v>
      </c>
      <c r="U161" s="27">
        <f t="shared" si="72"/>
        <v>2.242612358652047E-3</v>
      </c>
      <c r="V161" s="27">
        <f t="shared" si="72"/>
        <v>3.0803956794216384E-3</v>
      </c>
      <c r="W161" s="27">
        <f t="shared" si="72"/>
        <v>3.4933355606289415E-3</v>
      </c>
    </row>
    <row r="162" spans="1:23" x14ac:dyDescent="0.35">
      <c r="A162" s="2" t="s">
        <v>90</v>
      </c>
      <c r="B162" s="2" t="s">
        <v>91</v>
      </c>
      <c r="D162" s="2">
        <v>4.2900000000000001E-2</v>
      </c>
      <c r="E162" s="2">
        <v>6.0909999999999999E-2</v>
      </c>
      <c r="F162" s="2">
        <v>7.1429999999999993E-2</v>
      </c>
      <c r="G162" s="2">
        <v>6.6269999999999996E-2</v>
      </c>
      <c r="H162" s="2">
        <v>5.2350000000000001E-2</v>
      </c>
      <c r="I162" s="2">
        <v>6.4699999999999994E-2</v>
      </c>
      <c r="J162" s="2">
        <v>6.0760000000000002E-2</v>
      </c>
      <c r="K162" s="2">
        <v>6.4369999999999997E-2</v>
      </c>
      <c r="L162" s="2">
        <v>6.3490000000000005E-2</v>
      </c>
      <c r="M162" s="2">
        <v>6.1789999999999998E-2</v>
      </c>
      <c r="N162" s="2">
        <v>5.5410000000000001E-2</v>
      </c>
      <c r="O162" s="2">
        <v>4.9599999999999998E-2</v>
      </c>
      <c r="P162" s="2">
        <v>5.3350000000000002E-2</v>
      </c>
      <c r="Q162" s="2">
        <v>5.3870000000000001E-2</v>
      </c>
      <c r="R162" s="2">
        <v>4.947E-2</v>
      </c>
      <c r="S162" s="2">
        <v>4.0869999999999997E-2</v>
      </c>
      <c r="T162" s="30">
        <v>3.5810000000000002E-2</v>
      </c>
      <c r="U162" s="2">
        <v>2.3789999999999999E-2</v>
      </c>
      <c r="V162" s="2">
        <v>2.9819999999999999E-2</v>
      </c>
      <c r="W162" s="2">
        <v>3.3110000000000001E-2</v>
      </c>
    </row>
    <row r="164" spans="1:23" x14ac:dyDescent="0.35">
      <c r="A164" s="9" t="s">
        <v>92</v>
      </c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</row>
    <row r="165" spans="1:23" x14ac:dyDescent="0.35">
      <c r="A165" s="2" t="s">
        <v>22</v>
      </c>
      <c r="D165" s="10">
        <f t="shared" ref="D165:W165" si="73">D169</f>
        <v>9.3500000000000007E-3</v>
      </c>
      <c r="E165" s="10">
        <f t="shared" si="73"/>
        <v>5.2700000000000004E-3</v>
      </c>
      <c r="F165" s="10">
        <f t="shared" si="73"/>
        <v>9.1500000000000001E-3</v>
      </c>
      <c r="G165" s="10">
        <f t="shared" si="73"/>
        <v>9.1299999999999992E-3</v>
      </c>
      <c r="H165" s="10">
        <f t="shared" si="73"/>
        <v>7.6400000000000001E-3</v>
      </c>
      <c r="I165" s="10">
        <f t="shared" si="73"/>
        <v>5.8599999999999998E-3</v>
      </c>
      <c r="J165" s="10">
        <f t="shared" si="73"/>
        <v>4.96E-3</v>
      </c>
      <c r="K165" s="10">
        <f t="shared" si="73"/>
        <v>4.0200000000000001E-3</v>
      </c>
      <c r="L165" s="10">
        <f t="shared" si="73"/>
        <v>3.3E-3</v>
      </c>
      <c r="M165" s="10">
        <f t="shared" si="73"/>
        <v>4.0200000000000001E-3</v>
      </c>
      <c r="N165" s="10">
        <f t="shared" si="73"/>
        <v>3.9199999999999999E-3</v>
      </c>
      <c r="O165" s="10">
        <f t="shared" si="73"/>
        <v>5.2300000000000003E-3</v>
      </c>
      <c r="P165" s="10">
        <f t="shared" si="73"/>
        <v>4.79E-3</v>
      </c>
      <c r="Q165" s="10">
        <f t="shared" si="73"/>
        <v>4.7099999999999998E-3</v>
      </c>
      <c r="R165" s="10">
        <f t="shared" si="73"/>
        <v>4.9500000000000004E-3</v>
      </c>
      <c r="S165" s="10">
        <f t="shared" si="73"/>
        <v>4.9699999999999996E-3</v>
      </c>
      <c r="T165" s="29">
        <f t="shared" si="73"/>
        <v>4.5300000000000002E-3</v>
      </c>
      <c r="U165" s="29">
        <f t="shared" si="73"/>
        <v>3.96E-3</v>
      </c>
      <c r="V165" s="29">
        <f t="shared" si="73"/>
        <v>4.4999999999999997E-3</v>
      </c>
      <c r="W165" s="29">
        <f t="shared" si="73"/>
        <v>6.0699999999999999E-3</v>
      </c>
    </row>
    <row r="166" spans="1:23" x14ac:dyDescent="0.35">
      <c r="A166" s="17" t="s">
        <v>6</v>
      </c>
      <c r="B166" s="17"/>
      <c r="C166" s="17"/>
      <c r="D166" s="17"/>
      <c r="E166" s="18">
        <f t="shared" ref="E166:W166" si="74">(E165-$D165)/$D165</f>
        <v>-0.43636363636363634</v>
      </c>
      <c r="F166" s="18">
        <f t="shared" si="74"/>
        <v>-2.1390374331550856E-2</v>
      </c>
      <c r="G166" s="18">
        <f t="shared" si="74"/>
        <v>-2.3529411764706035E-2</v>
      </c>
      <c r="H166" s="18">
        <f t="shared" si="74"/>
        <v>-0.18288770053475942</v>
      </c>
      <c r="I166" s="18">
        <f t="shared" si="74"/>
        <v>-0.37326203208556158</v>
      </c>
      <c r="J166" s="18">
        <f t="shared" si="74"/>
        <v>-0.46951871657754013</v>
      </c>
      <c r="K166" s="18">
        <f t="shared" si="74"/>
        <v>-0.57005347593582889</v>
      </c>
      <c r="L166" s="18">
        <f t="shared" si="74"/>
        <v>-0.6470588235294118</v>
      </c>
      <c r="M166" s="18">
        <f t="shared" si="74"/>
        <v>-0.57005347593582889</v>
      </c>
      <c r="N166" s="18">
        <f t="shared" si="74"/>
        <v>-0.58074866310160433</v>
      </c>
      <c r="O166" s="18">
        <f t="shared" si="74"/>
        <v>-0.44064171122994655</v>
      </c>
      <c r="P166" s="18">
        <f t="shared" si="74"/>
        <v>-0.48770053475935832</v>
      </c>
      <c r="Q166" s="18">
        <f t="shared" si="74"/>
        <v>-0.49625668449197868</v>
      </c>
      <c r="R166" s="18">
        <f t="shared" si="74"/>
        <v>-0.47058823529411764</v>
      </c>
      <c r="S166" s="18">
        <f t="shared" si="74"/>
        <v>-0.46844919786096267</v>
      </c>
      <c r="T166" s="26">
        <f t="shared" si="74"/>
        <v>-0.51550802139037433</v>
      </c>
      <c r="U166" s="26">
        <f t="shared" si="74"/>
        <v>-0.57647058823529418</v>
      </c>
      <c r="V166" s="26">
        <f t="shared" si="74"/>
        <v>-0.51871657754010703</v>
      </c>
      <c r="W166" s="26">
        <f t="shared" si="74"/>
        <v>-0.35080213903743324</v>
      </c>
    </row>
    <row r="167" spans="1:23" x14ac:dyDescent="0.35">
      <c r="A167" s="11" t="s">
        <v>7</v>
      </c>
      <c r="D167" s="10"/>
      <c r="E167" s="21">
        <f t="shared" ref="E167:S167" si="75">(E165-D165)/D165</f>
        <v>-0.43636363636363634</v>
      </c>
      <c r="F167" s="21">
        <f t="shared" si="75"/>
        <v>0.73624288425047424</v>
      </c>
      <c r="G167" s="21">
        <f t="shared" si="75"/>
        <v>-2.1857923497268766E-3</v>
      </c>
      <c r="H167" s="21">
        <f t="shared" si="75"/>
        <v>-0.16319824753559686</v>
      </c>
      <c r="I167" s="21">
        <f t="shared" si="75"/>
        <v>-0.23298429319371733</v>
      </c>
      <c r="J167" s="21">
        <f t="shared" si="75"/>
        <v>-0.15358361774744023</v>
      </c>
      <c r="K167" s="21">
        <f t="shared" si="75"/>
        <v>-0.18951612903225803</v>
      </c>
      <c r="L167" s="21">
        <f t="shared" si="75"/>
        <v>-0.17910447761194034</v>
      </c>
      <c r="M167" s="21">
        <f t="shared" si="75"/>
        <v>0.21818181818181823</v>
      </c>
      <c r="N167" s="21">
        <f t="shared" si="75"/>
        <v>-2.4875621890547327E-2</v>
      </c>
      <c r="O167" s="21">
        <f t="shared" si="75"/>
        <v>0.33418367346938788</v>
      </c>
      <c r="P167" s="21">
        <f t="shared" si="75"/>
        <v>-8.4130019120458935E-2</v>
      </c>
      <c r="Q167" s="21">
        <f t="shared" si="75"/>
        <v>-1.6701461377870607E-2</v>
      </c>
      <c r="R167" s="21">
        <f t="shared" si="75"/>
        <v>5.0955414012738988E-2</v>
      </c>
      <c r="S167" s="22">
        <f t="shared" si="75"/>
        <v>4.0404040404038756E-3</v>
      </c>
      <c r="T167" s="23">
        <f>(T165-S165)/S165</f>
        <v>-8.8531187122736305E-2</v>
      </c>
      <c r="U167" s="23">
        <f>(U165-T165)/T165</f>
        <v>-0.12582781456953646</v>
      </c>
      <c r="V167" s="23">
        <f>(V165-U165)/U165</f>
        <v>0.13636363636363627</v>
      </c>
      <c r="W167" s="23">
        <f>(W165-V165)/V165</f>
        <v>0.34888888888888897</v>
      </c>
    </row>
    <row r="168" spans="1:23" x14ac:dyDescent="0.35">
      <c r="A168" s="2" t="s">
        <v>23</v>
      </c>
      <c r="D168" s="12">
        <f t="shared" ref="D168:W168" si="76">D165/D$8</f>
        <v>4.9633534213314081E-4</v>
      </c>
      <c r="E168" s="12">
        <f t="shared" si="76"/>
        <v>2.9152183859862152E-4</v>
      </c>
      <c r="F168" s="12">
        <f t="shared" si="76"/>
        <v>5.2253221182262794E-4</v>
      </c>
      <c r="G168" s="12">
        <f t="shared" si="76"/>
        <v>5.2752654404873527E-4</v>
      </c>
      <c r="H168" s="12">
        <f t="shared" si="76"/>
        <v>4.5481201574767462E-4</v>
      </c>
      <c r="I168" s="12">
        <f t="shared" si="76"/>
        <v>3.4682949802110173E-4</v>
      </c>
      <c r="J168" s="12">
        <f t="shared" si="76"/>
        <v>3.0141002584031605E-4</v>
      </c>
      <c r="K168" s="12">
        <f t="shared" si="76"/>
        <v>2.4792488893447476E-4</v>
      </c>
      <c r="L168" s="12">
        <f t="shared" si="76"/>
        <v>2.1133032872887178E-4</v>
      </c>
      <c r="M168" s="12">
        <f t="shared" si="76"/>
        <v>2.7111667028963425E-4</v>
      </c>
      <c r="N168" s="12">
        <f t="shared" si="76"/>
        <v>2.7205714192146175E-4</v>
      </c>
      <c r="O168" s="12">
        <f t="shared" si="76"/>
        <v>3.7188797599347294E-4</v>
      </c>
      <c r="P168" s="12">
        <f t="shared" si="76"/>
        <v>3.5200534217719474E-4</v>
      </c>
      <c r="Q168" s="12">
        <f t="shared" si="76"/>
        <v>3.6349578127349856E-4</v>
      </c>
      <c r="R168" s="12">
        <f t="shared" si="76"/>
        <v>4.149196480919914E-4</v>
      </c>
      <c r="S168" s="12">
        <f t="shared" si="76"/>
        <v>4.4216326765520456E-4</v>
      </c>
      <c r="T168" s="27">
        <f t="shared" si="76"/>
        <v>3.9514471671403577E-4</v>
      </c>
      <c r="U168" s="27">
        <f t="shared" si="76"/>
        <v>3.7329739135191705E-4</v>
      </c>
      <c r="V168" s="27">
        <f t="shared" si="76"/>
        <v>4.6484844256865768E-4</v>
      </c>
      <c r="W168" s="27">
        <f t="shared" si="76"/>
        <v>6.4042726828806022E-4</v>
      </c>
    </row>
    <row r="169" spans="1:23" x14ac:dyDescent="0.35">
      <c r="A169" s="2" t="s">
        <v>93</v>
      </c>
      <c r="B169" s="2" t="s">
        <v>94</v>
      </c>
      <c r="D169" s="2">
        <v>9.3500000000000007E-3</v>
      </c>
      <c r="E169" s="2">
        <v>5.2700000000000004E-3</v>
      </c>
      <c r="F169" s="2">
        <v>9.1500000000000001E-3</v>
      </c>
      <c r="G169" s="2">
        <v>9.1299999999999992E-3</v>
      </c>
      <c r="H169" s="2">
        <v>7.6400000000000001E-3</v>
      </c>
      <c r="I169" s="2">
        <v>5.8599999999999998E-3</v>
      </c>
      <c r="J169" s="2">
        <v>4.96E-3</v>
      </c>
      <c r="K169" s="2">
        <v>4.0200000000000001E-3</v>
      </c>
      <c r="L169" s="2">
        <v>3.3E-3</v>
      </c>
      <c r="M169" s="2">
        <v>4.0200000000000001E-3</v>
      </c>
      <c r="N169" s="2">
        <v>3.9199999999999999E-3</v>
      </c>
      <c r="O169" s="2">
        <v>5.2300000000000003E-3</v>
      </c>
      <c r="P169" s="2">
        <v>4.79E-3</v>
      </c>
      <c r="Q169" s="2">
        <v>4.7099999999999998E-3</v>
      </c>
      <c r="R169" s="2">
        <v>4.9500000000000004E-3</v>
      </c>
      <c r="S169" s="2">
        <v>4.9699999999999996E-3</v>
      </c>
      <c r="T169" s="30">
        <v>4.5300000000000002E-3</v>
      </c>
      <c r="U169" s="2">
        <v>3.96E-3</v>
      </c>
      <c r="V169" s="2">
        <v>4.4999999999999997E-3</v>
      </c>
      <c r="W169" s="2">
        <v>6.0699999999999999E-3</v>
      </c>
    </row>
    <row r="171" spans="1:23" hidden="1" x14ac:dyDescent="0.35">
      <c r="A171" s="9" t="s">
        <v>95</v>
      </c>
    </row>
    <row r="172" spans="1:23" hidden="1" x14ac:dyDescent="0.35">
      <c r="A172" s="2" t="s">
        <v>22</v>
      </c>
      <c r="D172" s="78" t="s">
        <v>60</v>
      </c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</row>
    <row r="173" spans="1:23" hidden="1" x14ac:dyDescent="0.35">
      <c r="A173" s="17" t="s">
        <v>6</v>
      </c>
      <c r="B173" s="17"/>
      <c r="C173" s="17"/>
      <c r="D173" s="17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</row>
    <row r="174" spans="1:23" hidden="1" x14ac:dyDescent="0.35">
      <c r="A174" s="11" t="s">
        <v>7</v>
      </c>
      <c r="D174" s="10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</row>
    <row r="175" spans="1:23" hidden="1" x14ac:dyDescent="0.35">
      <c r="A175" s="2" t="s">
        <v>23</v>
      </c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</row>
    <row r="176" spans="1:23" hidden="1" x14ac:dyDescent="0.35">
      <c r="A176" s="2" t="s">
        <v>96</v>
      </c>
      <c r="B176" s="2" t="s">
        <v>97</v>
      </c>
      <c r="D176" s="78" t="s">
        <v>60</v>
      </c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</row>
    <row r="177" spans="1:23" hidden="1" x14ac:dyDescent="0.35"/>
    <row r="178" spans="1:23" x14ac:dyDescent="0.35">
      <c r="A178" s="9" t="s">
        <v>98</v>
      </c>
    </row>
    <row r="179" spans="1:23" x14ac:dyDescent="0.35">
      <c r="A179" s="2" t="s">
        <v>22</v>
      </c>
      <c r="D179" s="10">
        <f t="shared" ref="D179:W179" si="77">D183</f>
        <v>0.16023999999999999</v>
      </c>
      <c r="E179" s="10">
        <f t="shared" si="77"/>
        <v>0.17704</v>
      </c>
      <c r="F179" s="10">
        <f t="shared" si="77"/>
        <v>0.21071999999999999</v>
      </c>
      <c r="G179" s="10">
        <f t="shared" si="77"/>
        <v>0.20954</v>
      </c>
      <c r="H179" s="10">
        <f t="shared" si="77"/>
        <v>0.16961000000000001</v>
      </c>
      <c r="I179" s="10">
        <f t="shared" si="77"/>
        <v>0.17455000000000001</v>
      </c>
      <c r="J179" s="10">
        <f t="shared" si="77"/>
        <v>0.17369999999999999</v>
      </c>
      <c r="K179" s="10">
        <f t="shared" si="77"/>
        <v>0.16639999999999999</v>
      </c>
      <c r="L179" s="10">
        <f t="shared" si="77"/>
        <v>0.2069</v>
      </c>
      <c r="M179" s="10">
        <f t="shared" si="77"/>
        <v>0.15795999999999999</v>
      </c>
      <c r="N179" s="10">
        <f t="shared" si="77"/>
        <v>0.19264000000000001</v>
      </c>
      <c r="O179" s="10">
        <f t="shared" si="77"/>
        <v>0.23491000000000001</v>
      </c>
      <c r="P179" s="10">
        <f t="shared" si="77"/>
        <v>0.24690999999999999</v>
      </c>
      <c r="Q179" s="10">
        <f t="shared" si="77"/>
        <v>0.26186999999999999</v>
      </c>
      <c r="R179" s="10">
        <f t="shared" si="77"/>
        <v>0.27411999999999997</v>
      </c>
      <c r="S179" s="10">
        <f t="shared" si="77"/>
        <v>0.24232000000000001</v>
      </c>
      <c r="T179" s="29">
        <f t="shared" si="77"/>
        <v>0.24334</v>
      </c>
      <c r="U179" s="29">
        <f t="shared" si="77"/>
        <v>0.26235999999999998</v>
      </c>
      <c r="V179" s="29">
        <f t="shared" si="77"/>
        <v>0.26812999999999998</v>
      </c>
      <c r="W179" s="29">
        <f t="shared" si="77"/>
        <v>0.28626000000000001</v>
      </c>
    </row>
    <row r="180" spans="1:23" x14ac:dyDescent="0.35">
      <c r="A180" s="17" t="s">
        <v>6</v>
      </c>
      <c r="B180" s="17"/>
      <c r="C180" s="17"/>
      <c r="D180" s="17"/>
      <c r="E180" s="18">
        <f t="shared" ref="E180:W180" si="78">(E179-$D179)/$D179</f>
        <v>0.10484273589615582</v>
      </c>
      <c r="F180" s="18">
        <f t="shared" si="78"/>
        <v>0.31502745881178235</v>
      </c>
      <c r="G180" s="18">
        <f t="shared" si="78"/>
        <v>0.30766350474288573</v>
      </c>
      <c r="H180" s="18">
        <f t="shared" si="78"/>
        <v>5.84747878182727E-2</v>
      </c>
      <c r="I180" s="18">
        <f t="shared" si="78"/>
        <v>8.9303544682975647E-2</v>
      </c>
      <c r="J180" s="18">
        <f t="shared" si="78"/>
        <v>8.399900149775337E-2</v>
      </c>
      <c r="K180" s="18">
        <f t="shared" si="78"/>
        <v>3.8442336495257107E-2</v>
      </c>
      <c r="L180" s="18">
        <f t="shared" si="78"/>
        <v>0.29118821767348985</v>
      </c>
      <c r="M180" s="18">
        <f t="shared" si="78"/>
        <v>-1.422865701447831E-2</v>
      </c>
      <c r="N180" s="18">
        <f t="shared" si="78"/>
        <v>0.20219670494258621</v>
      </c>
      <c r="O180" s="18">
        <f t="shared" si="78"/>
        <v>0.46598851722416385</v>
      </c>
      <c r="P180" s="18">
        <f t="shared" si="78"/>
        <v>0.54087618572141782</v>
      </c>
      <c r="Q180" s="18">
        <f t="shared" si="78"/>
        <v>0.63423614578132803</v>
      </c>
      <c r="R180" s="18">
        <f t="shared" si="78"/>
        <v>0.71068397403894146</v>
      </c>
      <c r="S180" s="18">
        <f t="shared" si="78"/>
        <v>0.51223165252121827</v>
      </c>
      <c r="T180" s="26">
        <f t="shared" si="78"/>
        <v>0.51859710434348483</v>
      </c>
      <c r="U180" s="26">
        <f t="shared" si="78"/>
        <v>0.63729405891163249</v>
      </c>
      <c r="V180" s="26">
        <f t="shared" si="78"/>
        <v>0.67330254618072882</v>
      </c>
      <c r="W180" s="26">
        <f t="shared" si="78"/>
        <v>0.78644533200199718</v>
      </c>
    </row>
    <row r="181" spans="1:23" x14ac:dyDescent="0.35">
      <c r="A181" s="11" t="s">
        <v>7</v>
      </c>
      <c r="D181" s="10"/>
      <c r="E181" s="21">
        <f t="shared" ref="E181:W181" si="79">(E179-D179)/D179</f>
        <v>0.10484273589615582</v>
      </c>
      <c r="F181" s="21">
        <f t="shared" si="79"/>
        <v>0.19023949389968361</v>
      </c>
      <c r="G181" s="21">
        <f t="shared" si="79"/>
        <v>-5.5998481397114023E-3</v>
      </c>
      <c r="H181" s="21">
        <f t="shared" si="79"/>
        <v>-0.19056027488784955</v>
      </c>
      <c r="I181" s="21">
        <f t="shared" si="79"/>
        <v>2.9125641176817402E-2</v>
      </c>
      <c r="J181" s="21">
        <f t="shared" si="79"/>
        <v>-4.8696648524778991E-3</v>
      </c>
      <c r="K181" s="21">
        <f t="shared" si="79"/>
        <v>-4.202648244099022E-2</v>
      </c>
      <c r="L181" s="21">
        <f t="shared" si="79"/>
        <v>0.24338942307692313</v>
      </c>
      <c r="M181" s="21">
        <f t="shared" si="79"/>
        <v>-0.2365393910101499</v>
      </c>
      <c r="N181" s="21">
        <f t="shared" si="79"/>
        <v>0.21954925297543693</v>
      </c>
      <c r="O181" s="21">
        <f t="shared" si="79"/>
        <v>0.2194248338870432</v>
      </c>
      <c r="P181" s="21">
        <f t="shared" si="79"/>
        <v>5.1083393640117415E-2</v>
      </c>
      <c r="Q181" s="21">
        <f t="shared" si="79"/>
        <v>6.0588878538738816E-2</v>
      </c>
      <c r="R181" s="21">
        <f t="shared" si="79"/>
        <v>4.6778936113338616E-2</v>
      </c>
      <c r="S181" s="22">
        <f t="shared" si="79"/>
        <v>-0.11600758791770018</v>
      </c>
      <c r="T181" s="23">
        <f t="shared" si="79"/>
        <v>4.2093100033013912E-3</v>
      </c>
      <c r="U181" s="23">
        <f t="shared" si="79"/>
        <v>7.8162242130352513E-2</v>
      </c>
      <c r="V181" s="23">
        <f t="shared" si="79"/>
        <v>2.1992681811251708E-2</v>
      </c>
      <c r="W181" s="23">
        <f t="shared" si="79"/>
        <v>6.761645470480751E-2</v>
      </c>
    </row>
    <row r="182" spans="1:23" x14ac:dyDescent="0.35">
      <c r="A182" s="2" t="s">
        <v>23</v>
      </c>
      <c r="D182" s="12">
        <f t="shared" ref="D182:W182" si="80">D179/D$8</f>
        <v>8.5061791682796237E-3</v>
      </c>
      <c r="E182" s="12">
        <f t="shared" si="80"/>
        <v>9.7933636253320598E-3</v>
      </c>
      <c r="F182" s="12">
        <f t="shared" si="80"/>
        <v>1.2033659855220126E-2</v>
      </c>
      <c r="G182" s="12">
        <f t="shared" si="80"/>
        <v>1.2107109752461336E-2</v>
      </c>
      <c r="H182" s="12">
        <f t="shared" si="80"/>
        <v>1.0096945810335484E-2</v>
      </c>
      <c r="I182" s="12">
        <f t="shared" si="80"/>
        <v>1.033090253917804E-2</v>
      </c>
      <c r="J182" s="12">
        <f t="shared" si="80"/>
        <v>1.0555427719448163E-2</v>
      </c>
      <c r="K182" s="12">
        <f t="shared" si="80"/>
        <v>1.0262363561864824E-2</v>
      </c>
      <c r="L182" s="12">
        <f t="shared" si="80"/>
        <v>1.3249771216364718E-2</v>
      </c>
      <c r="M182" s="12">
        <f t="shared" si="80"/>
        <v>1.0653131651480255E-2</v>
      </c>
      <c r="N182" s="12">
        <f t="shared" si="80"/>
        <v>1.3369665260140407E-2</v>
      </c>
      <c r="O182" s="12">
        <f t="shared" si="80"/>
        <v>1.6703671977175285E-2</v>
      </c>
      <c r="P182" s="12">
        <f t="shared" si="80"/>
        <v>1.8144809819826961E-2</v>
      </c>
      <c r="Q182" s="12">
        <f t="shared" si="80"/>
        <v>2.0209902386855851E-2</v>
      </c>
      <c r="R182" s="12">
        <f t="shared" si="80"/>
        <v>2.2977328067672054E-2</v>
      </c>
      <c r="S182" s="12">
        <f t="shared" si="80"/>
        <v>2.1558350707889171E-2</v>
      </c>
      <c r="T182" s="27">
        <f t="shared" si="80"/>
        <v>2.1226162332272286E-2</v>
      </c>
      <c r="U182" s="27">
        <f t="shared" si="80"/>
        <v>2.4731894847244681E-2</v>
      </c>
      <c r="V182" s="27">
        <f t="shared" si="80"/>
        <v>2.7697736201318709E-2</v>
      </c>
      <c r="W182" s="27">
        <f t="shared" si="80"/>
        <v>3.0202423364108756E-2</v>
      </c>
    </row>
    <row r="183" spans="1:23" x14ac:dyDescent="0.35">
      <c r="A183" s="2" t="s">
        <v>99</v>
      </c>
      <c r="B183" s="2" t="s">
        <v>100</v>
      </c>
      <c r="D183" s="2">
        <v>0.16023999999999999</v>
      </c>
      <c r="E183" s="2">
        <v>0.17704</v>
      </c>
      <c r="F183" s="2">
        <v>0.21071999999999999</v>
      </c>
      <c r="G183" s="2">
        <v>0.20954</v>
      </c>
      <c r="H183" s="2">
        <v>0.16961000000000001</v>
      </c>
      <c r="I183" s="2">
        <v>0.17455000000000001</v>
      </c>
      <c r="J183" s="2">
        <v>0.17369999999999999</v>
      </c>
      <c r="K183" s="2">
        <v>0.16639999999999999</v>
      </c>
      <c r="L183" s="2">
        <v>0.2069</v>
      </c>
      <c r="M183" s="2">
        <v>0.15795999999999999</v>
      </c>
      <c r="N183" s="2">
        <v>0.19264000000000001</v>
      </c>
      <c r="O183" s="2">
        <v>0.23491000000000001</v>
      </c>
      <c r="P183" s="2">
        <v>0.24690999999999999</v>
      </c>
      <c r="Q183" s="2">
        <v>0.26186999999999999</v>
      </c>
      <c r="R183" s="2">
        <v>0.27411999999999997</v>
      </c>
      <c r="S183" s="2">
        <v>0.24232000000000001</v>
      </c>
      <c r="T183" s="30">
        <v>0.24334</v>
      </c>
      <c r="U183" s="2">
        <v>0.26235999999999998</v>
      </c>
      <c r="V183" s="2">
        <v>0.26812999999999998</v>
      </c>
      <c r="W183" s="2">
        <v>0.28626000000000001</v>
      </c>
    </row>
    <row r="185" spans="1:23" x14ac:dyDescent="0.35">
      <c r="A185" s="9" t="s">
        <v>101</v>
      </c>
    </row>
    <row r="186" spans="1:23" x14ac:dyDescent="0.35">
      <c r="A186" s="2" t="s">
        <v>22</v>
      </c>
      <c r="D186" s="10">
        <f t="shared" ref="D186:W186" si="81">D190</f>
        <v>9.2600000000000002E-2</v>
      </c>
      <c r="E186" s="10">
        <f t="shared" si="81"/>
        <v>9.5200000000000007E-2</v>
      </c>
      <c r="F186" s="10">
        <f t="shared" si="81"/>
        <v>0.12026000000000001</v>
      </c>
      <c r="G186" s="10">
        <f t="shared" si="81"/>
        <v>0.12039</v>
      </c>
      <c r="H186" s="10">
        <f t="shared" si="81"/>
        <v>9.5939999999999998E-2</v>
      </c>
      <c r="I186" s="10">
        <f t="shared" si="81"/>
        <v>0.10018000000000001</v>
      </c>
      <c r="J186" s="10">
        <f t="shared" si="81"/>
        <v>0.10111000000000001</v>
      </c>
      <c r="K186" s="10">
        <f t="shared" si="81"/>
        <v>9.579E-2</v>
      </c>
      <c r="L186" s="10">
        <f t="shared" si="81"/>
        <v>0.11173</v>
      </c>
      <c r="M186" s="10">
        <f t="shared" si="81"/>
        <v>9.2100000000000001E-2</v>
      </c>
      <c r="N186" s="10">
        <f t="shared" si="81"/>
        <v>0.11305999999999999</v>
      </c>
      <c r="O186" s="10">
        <f t="shared" si="81"/>
        <v>0.13664000000000001</v>
      </c>
      <c r="P186" s="10">
        <f t="shared" si="81"/>
        <v>0.14380999999999999</v>
      </c>
      <c r="Q186" s="10">
        <f t="shared" si="81"/>
        <v>0.15479000000000001</v>
      </c>
      <c r="R186" s="10">
        <f t="shared" si="81"/>
        <v>0.16266</v>
      </c>
      <c r="S186" s="10">
        <f t="shared" si="81"/>
        <v>0.14246</v>
      </c>
      <c r="T186" s="29">
        <f t="shared" si="81"/>
        <v>0.14518</v>
      </c>
      <c r="U186" s="29">
        <f t="shared" si="81"/>
        <v>0.15694</v>
      </c>
      <c r="V186" s="29">
        <f t="shared" si="81"/>
        <v>0.16120999999999999</v>
      </c>
      <c r="W186" s="29">
        <f t="shared" si="81"/>
        <v>0.17388000000000001</v>
      </c>
    </row>
    <row r="187" spans="1:23" x14ac:dyDescent="0.35">
      <c r="A187" s="17" t="s">
        <v>6</v>
      </c>
      <c r="B187" s="17"/>
      <c r="C187" s="17"/>
      <c r="D187" s="17"/>
      <c r="E187" s="18">
        <f t="shared" ref="E187:W187" si="82">(E186-$D186)/$D186</f>
        <v>2.8077753779697678E-2</v>
      </c>
      <c r="F187" s="18">
        <f t="shared" si="82"/>
        <v>0.2987041036717063</v>
      </c>
      <c r="G187" s="18">
        <f t="shared" si="82"/>
        <v>0.30010799136069111</v>
      </c>
      <c r="H187" s="18">
        <f t="shared" si="82"/>
        <v>3.6069114470842288E-2</v>
      </c>
      <c r="I187" s="18">
        <f t="shared" si="82"/>
        <v>8.1857451403887727E-2</v>
      </c>
      <c r="J187" s="18">
        <f t="shared" si="82"/>
        <v>9.1900647948164188E-2</v>
      </c>
      <c r="K187" s="18">
        <f t="shared" si="82"/>
        <v>3.4449244060475143E-2</v>
      </c>
      <c r="L187" s="18">
        <f t="shared" si="82"/>
        <v>0.20658747300215977</v>
      </c>
      <c r="M187" s="18">
        <f t="shared" si="82"/>
        <v>-5.3995680345572403E-3</v>
      </c>
      <c r="N187" s="18">
        <f t="shared" si="82"/>
        <v>0.22095032397408199</v>
      </c>
      <c r="O187" s="18">
        <f t="shared" si="82"/>
        <v>0.47559395248380137</v>
      </c>
      <c r="P187" s="18">
        <f t="shared" si="82"/>
        <v>0.553023758099352</v>
      </c>
      <c r="Q187" s="18">
        <f t="shared" si="82"/>
        <v>0.67159827213822898</v>
      </c>
      <c r="R187" s="18">
        <f t="shared" si="82"/>
        <v>0.75658747300215978</v>
      </c>
      <c r="S187" s="18">
        <f t="shared" si="82"/>
        <v>0.53844492440604752</v>
      </c>
      <c r="T187" s="26">
        <f t="shared" si="82"/>
        <v>0.56781857451403883</v>
      </c>
      <c r="U187" s="26">
        <f t="shared" si="82"/>
        <v>0.69481641468682498</v>
      </c>
      <c r="V187" s="26">
        <f t="shared" si="82"/>
        <v>0.74092872570194368</v>
      </c>
      <c r="W187" s="26">
        <f t="shared" si="82"/>
        <v>0.87775377969762425</v>
      </c>
    </row>
    <row r="188" spans="1:23" x14ac:dyDescent="0.35">
      <c r="A188" s="11" t="s">
        <v>7</v>
      </c>
      <c r="D188" s="10"/>
      <c r="E188" s="21">
        <f t="shared" ref="E188:W188" si="83">(E186-D186)/D186</f>
        <v>2.8077753779697678E-2</v>
      </c>
      <c r="F188" s="21">
        <f t="shared" si="83"/>
        <v>0.26323529411764701</v>
      </c>
      <c r="G188" s="21">
        <f t="shared" si="83"/>
        <v>1.0809911857641047E-3</v>
      </c>
      <c r="H188" s="21">
        <f t="shared" si="83"/>
        <v>-0.20308995763767754</v>
      </c>
      <c r="I188" s="21">
        <f t="shared" si="83"/>
        <v>4.4194288096727201E-2</v>
      </c>
      <c r="J188" s="21">
        <f t="shared" si="83"/>
        <v>9.2832900778598553E-3</v>
      </c>
      <c r="K188" s="21">
        <f t="shared" si="83"/>
        <v>-5.2615962812778215E-2</v>
      </c>
      <c r="L188" s="21">
        <f t="shared" si="83"/>
        <v>0.1664056790896753</v>
      </c>
      <c r="M188" s="21">
        <f t="shared" si="83"/>
        <v>-0.17569139890808194</v>
      </c>
      <c r="N188" s="21">
        <f t="shared" si="83"/>
        <v>0.22757871878393043</v>
      </c>
      <c r="O188" s="21">
        <f t="shared" si="83"/>
        <v>0.20856182557933858</v>
      </c>
      <c r="P188" s="21">
        <f t="shared" si="83"/>
        <v>5.2473653395784407E-2</v>
      </c>
      <c r="Q188" s="21">
        <f t="shared" si="83"/>
        <v>7.6350740560461844E-2</v>
      </c>
      <c r="R188" s="21">
        <f t="shared" si="83"/>
        <v>5.0843077718198772E-2</v>
      </c>
      <c r="S188" s="22">
        <f t="shared" si="83"/>
        <v>-0.12418541743514076</v>
      </c>
      <c r="T188" s="23">
        <f t="shared" si="83"/>
        <v>1.9093078758949882E-2</v>
      </c>
      <c r="U188" s="23">
        <f t="shared" si="83"/>
        <v>8.1002892960462827E-2</v>
      </c>
      <c r="V188" s="23">
        <f t="shared" si="83"/>
        <v>2.7207850133809074E-2</v>
      </c>
      <c r="W188" s="23">
        <f t="shared" si="83"/>
        <v>7.859313938341303E-2</v>
      </c>
    </row>
    <row r="189" spans="1:23" x14ac:dyDescent="0.35">
      <c r="A189" s="2" t="s">
        <v>23</v>
      </c>
      <c r="D189" s="12">
        <f t="shared" ref="D189:W189" si="84">D186/D$8</f>
        <v>4.9155778269014795E-3</v>
      </c>
      <c r="E189" s="12">
        <f t="shared" si="84"/>
        <v>5.2662009553299371E-3</v>
      </c>
      <c r="F189" s="12">
        <f t="shared" si="84"/>
        <v>6.8677293763704083E-3</v>
      </c>
      <c r="G189" s="12">
        <f t="shared" si="84"/>
        <v>6.9560701684586246E-3</v>
      </c>
      <c r="H189" s="12">
        <f t="shared" si="84"/>
        <v>5.7113435590094115E-3</v>
      </c>
      <c r="I189" s="12">
        <f t="shared" si="84"/>
        <v>5.9292455822105763E-3</v>
      </c>
      <c r="J189" s="12">
        <f t="shared" si="84"/>
        <v>6.1442676840149915E-3</v>
      </c>
      <c r="K189" s="12">
        <f t="shared" si="84"/>
        <v>5.9076430624461027E-3</v>
      </c>
      <c r="L189" s="12">
        <f t="shared" si="84"/>
        <v>7.1551326148111645E-3</v>
      </c>
      <c r="M189" s="12">
        <f t="shared" si="84"/>
        <v>6.2114043118595306E-3</v>
      </c>
      <c r="N189" s="12">
        <f t="shared" si="84"/>
        <v>7.8466276698062401E-3</v>
      </c>
      <c r="O189" s="12">
        <f t="shared" si="84"/>
        <v>9.7160177896267966E-3</v>
      </c>
      <c r="P189" s="12">
        <f t="shared" si="84"/>
        <v>1.056824389530321E-2</v>
      </c>
      <c r="Q189" s="12">
        <f t="shared" si="84"/>
        <v>1.1945968573954319E-2</v>
      </c>
      <c r="R189" s="12">
        <f t="shared" si="84"/>
        <v>1.3634511102756226E-2</v>
      </c>
      <c r="S189" s="12">
        <f t="shared" si="84"/>
        <v>1.2674160786752606E-2</v>
      </c>
      <c r="T189" s="27">
        <f t="shared" si="84"/>
        <v>1.266382118599199E-2</v>
      </c>
      <c r="U189" s="27">
        <f t="shared" si="84"/>
        <v>1.4794265807770166E-2</v>
      </c>
      <c r="V189" s="27">
        <f t="shared" si="84"/>
        <v>1.66529372058874E-2</v>
      </c>
      <c r="W189" s="27">
        <f t="shared" si="84"/>
        <v>1.8345550808884337E-2</v>
      </c>
    </row>
    <row r="190" spans="1:23" x14ac:dyDescent="0.35">
      <c r="A190" s="2" t="s">
        <v>102</v>
      </c>
      <c r="B190" s="2" t="s">
        <v>103</v>
      </c>
      <c r="D190" s="2">
        <v>9.2600000000000002E-2</v>
      </c>
      <c r="E190" s="2">
        <v>9.5200000000000007E-2</v>
      </c>
      <c r="F190" s="2">
        <v>0.12026000000000001</v>
      </c>
      <c r="G190" s="2">
        <v>0.12039</v>
      </c>
      <c r="H190" s="2">
        <v>9.5939999999999998E-2</v>
      </c>
      <c r="I190" s="2">
        <v>0.10018000000000001</v>
      </c>
      <c r="J190" s="2">
        <v>0.10111000000000001</v>
      </c>
      <c r="K190" s="2">
        <v>9.579E-2</v>
      </c>
      <c r="L190" s="2">
        <v>0.11173</v>
      </c>
      <c r="M190" s="2">
        <v>9.2100000000000001E-2</v>
      </c>
      <c r="N190" s="2">
        <v>0.11305999999999999</v>
      </c>
      <c r="O190" s="2">
        <v>0.13664000000000001</v>
      </c>
      <c r="P190" s="2">
        <v>0.14380999999999999</v>
      </c>
      <c r="Q190" s="2">
        <v>0.15479000000000001</v>
      </c>
      <c r="R190" s="2">
        <v>0.16266</v>
      </c>
      <c r="S190" s="2">
        <v>0.14246</v>
      </c>
      <c r="T190" s="30">
        <v>0.14518</v>
      </c>
      <c r="U190" s="2">
        <v>0.15694</v>
      </c>
      <c r="V190" s="2">
        <v>0.16120999999999999</v>
      </c>
      <c r="W190" s="2">
        <v>0.17388000000000001</v>
      </c>
    </row>
    <row r="193" spans="1:23" x14ac:dyDescent="0.35">
      <c r="A193" s="9" t="s">
        <v>104</v>
      </c>
    </row>
    <row r="194" spans="1:23" x14ac:dyDescent="0.35">
      <c r="A194" s="2" t="s">
        <v>53</v>
      </c>
    </row>
    <row r="195" spans="1:23" x14ac:dyDescent="0.35">
      <c r="A195" s="4" t="s">
        <v>105</v>
      </c>
      <c r="B195" s="4"/>
      <c r="C195" s="4"/>
    </row>
    <row r="196" spans="1:23" x14ac:dyDescent="0.35">
      <c r="A196" s="4" t="s">
        <v>106</v>
      </c>
      <c r="B196" s="4"/>
      <c r="C196" s="4"/>
    </row>
    <row r="197" spans="1:23" x14ac:dyDescent="0.35">
      <c r="A197" s="4" t="s">
        <v>107</v>
      </c>
      <c r="B197" s="4"/>
      <c r="C197" s="4"/>
    </row>
    <row r="198" spans="1:23" x14ac:dyDescent="0.35">
      <c r="A198" s="4" t="s">
        <v>108</v>
      </c>
      <c r="B198" s="4"/>
      <c r="C198" s="4"/>
    </row>
    <row r="199" spans="1:23" x14ac:dyDescent="0.35">
      <c r="A199" s="37" t="s">
        <v>109</v>
      </c>
      <c r="B199" s="4"/>
      <c r="C199" s="4"/>
    </row>
    <row r="200" spans="1:23" x14ac:dyDescent="0.35">
      <c r="A200" s="4" t="s">
        <v>110</v>
      </c>
      <c r="B200" s="4"/>
      <c r="C200" s="4"/>
    </row>
    <row r="201" spans="1:23" x14ac:dyDescent="0.35">
      <c r="A201" s="2" t="s">
        <v>22</v>
      </c>
      <c r="D201" s="10">
        <f t="shared" ref="D201:W201" si="85">D207+D214+D221+D229+D236</f>
        <v>0.61320317203262731</v>
      </c>
      <c r="E201" s="10">
        <f t="shared" si="85"/>
        <v>0.58807795474028401</v>
      </c>
      <c r="F201" s="10">
        <f t="shared" si="85"/>
        <v>0.5968229904725989</v>
      </c>
      <c r="G201" s="10">
        <f t="shared" si="85"/>
        <v>0.60235631668295453</v>
      </c>
      <c r="H201" s="10">
        <f t="shared" si="85"/>
        <v>0.5441504120093732</v>
      </c>
      <c r="I201" s="10">
        <f t="shared" si="85"/>
        <v>0.55895126052256838</v>
      </c>
      <c r="J201" s="10">
        <f t="shared" si="85"/>
        <v>0.56466222621396767</v>
      </c>
      <c r="K201" s="10">
        <f t="shared" si="85"/>
        <v>0.54524130598337694</v>
      </c>
      <c r="L201" s="10">
        <f t="shared" si="85"/>
        <v>0.30994211965250068</v>
      </c>
      <c r="M201" s="10">
        <f t="shared" si="85"/>
        <v>0.33866374153266321</v>
      </c>
      <c r="N201" s="10">
        <f t="shared" si="85"/>
        <v>0.28916888712985306</v>
      </c>
      <c r="O201" s="10">
        <f t="shared" si="85"/>
        <v>0.27649807185397451</v>
      </c>
      <c r="P201" s="10">
        <f t="shared" si="85"/>
        <v>0.27282456114484116</v>
      </c>
      <c r="Q201" s="10">
        <f t="shared" si="85"/>
        <v>0.23924084019993669</v>
      </c>
      <c r="R201" s="10">
        <f t="shared" si="85"/>
        <v>0.23336968264724128</v>
      </c>
      <c r="S201" s="10">
        <f t="shared" si="85"/>
        <v>0.2013151313920738</v>
      </c>
      <c r="T201" s="10">
        <f t="shared" si="85"/>
        <v>0.19577098751175137</v>
      </c>
      <c r="U201" s="10">
        <f t="shared" si="85"/>
        <v>0.16643873284410438</v>
      </c>
      <c r="V201" s="10">
        <f t="shared" si="85"/>
        <v>0.17185474431145106</v>
      </c>
      <c r="W201" s="10">
        <f t="shared" si="85"/>
        <v>0.18335062632725016</v>
      </c>
    </row>
    <row r="202" spans="1:23" x14ac:dyDescent="0.35">
      <c r="A202" s="17" t="s">
        <v>6</v>
      </c>
      <c r="B202" s="17"/>
      <c r="C202" s="17"/>
      <c r="D202" s="17"/>
      <c r="E202" s="18">
        <f t="shared" ref="E202:S202" si="86">(E201-$D201)/$D201</f>
        <v>-4.0973723617669794E-2</v>
      </c>
      <c r="F202" s="18">
        <f t="shared" si="86"/>
        <v>-2.6712486671802229E-2</v>
      </c>
      <c r="G202" s="18">
        <f t="shared" si="86"/>
        <v>-1.7688844161907954E-2</v>
      </c>
      <c r="H202" s="18">
        <f t="shared" si="86"/>
        <v>-0.11260991979927323</v>
      </c>
      <c r="I202" s="18">
        <f t="shared" si="86"/>
        <v>-8.8472979241490765E-2</v>
      </c>
      <c r="J202" s="18">
        <f t="shared" si="86"/>
        <v>-7.915964566484153E-2</v>
      </c>
      <c r="K202" s="18">
        <f t="shared" si="86"/>
        <v>-0.11083091077949324</v>
      </c>
      <c r="L202" s="18">
        <f t="shared" si="86"/>
        <v>-0.49455232166344815</v>
      </c>
      <c r="M202" s="18">
        <f t="shared" si="86"/>
        <v>-0.44771365025710663</v>
      </c>
      <c r="N202" s="18">
        <f t="shared" si="86"/>
        <v>-0.52842891178901641</v>
      </c>
      <c r="O202" s="18">
        <f t="shared" si="86"/>
        <v>-0.54909223489916548</v>
      </c>
      <c r="P202" s="18">
        <f t="shared" si="86"/>
        <v>-0.55508292587513763</v>
      </c>
      <c r="Q202" s="18">
        <f t="shared" si="86"/>
        <v>-0.60985061540548069</v>
      </c>
      <c r="R202" s="18">
        <f t="shared" si="86"/>
        <v>-0.61942518680444114</v>
      </c>
      <c r="S202" s="18">
        <f t="shared" si="86"/>
        <v>-0.67169913566369777</v>
      </c>
      <c r="T202" s="26">
        <f>(T201-$D201)/$D201</f>
        <v>-0.68074041942278996</v>
      </c>
      <c r="U202" s="26">
        <f>(U201-$D201)/$D201</f>
        <v>-0.72857489909519169</v>
      </c>
      <c r="V202" s="26">
        <f>(V201-$D201)/$D201</f>
        <v>-0.71974257122351115</v>
      </c>
      <c r="W202" s="26">
        <f>(W201-$D201)/$D201</f>
        <v>-0.70099530679287736</v>
      </c>
    </row>
    <row r="203" spans="1:23" x14ac:dyDescent="0.35">
      <c r="A203" s="11" t="s">
        <v>7</v>
      </c>
      <c r="D203" s="10"/>
      <c r="E203" s="21">
        <f t="shared" ref="E203:W203" si="87">(E201-D201)/D201</f>
        <v>-4.0973723617669794E-2</v>
      </c>
      <c r="F203" s="21">
        <f t="shared" si="87"/>
        <v>1.4870538271030758E-2</v>
      </c>
      <c r="G203" s="21">
        <f t="shared" si="87"/>
        <v>9.2713020421247849E-3</v>
      </c>
      <c r="H203" s="21">
        <f t="shared" si="87"/>
        <v>-9.6630354926978454E-2</v>
      </c>
      <c r="I203" s="21">
        <f t="shared" si="87"/>
        <v>2.7199921541068751E-2</v>
      </c>
      <c r="J203" s="21">
        <f t="shared" si="87"/>
        <v>1.0217287435867042E-2</v>
      </c>
      <c r="K203" s="21">
        <f t="shared" si="87"/>
        <v>-3.4393871821047833E-2</v>
      </c>
      <c r="L203" s="21">
        <f t="shared" si="87"/>
        <v>-0.43155055156083488</v>
      </c>
      <c r="M203" s="21">
        <f t="shared" si="87"/>
        <v>9.2667695221173838E-2</v>
      </c>
      <c r="N203" s="21">
        <f t="shared" si="87"/>
        <v>-0.1461474859363901</v>
      </c>
      <c r="O203" s="21">
        <f t="shared" si="87"/>
        <v>-4.3818044885958418E-2</v>
      </c>
      <c r="P203" s="21">
        <f t="shared" si="87"/>
        <v>-1.3285845664317782E-2</v>
      </c>
      <c r="Q203" s="21">
        <f t="shared" si="87"/>
        <v>-0.12309639866725579</v>
      </c>
      <c r="R203" s="21">
        <f t="shared" si="87"/>
        <v>-2.4540783035993361E-2</v>
      </c>
      <c r="S203" s="22">
        <f t="shared" si="87"/>
        <v>-0.1373552506544766</v>
      </c>
      <c r="T203" s="23">
        <f t="shared" si="87"/>
        <v>-2.7539628253401682E-2</v>
      </c>
      <c r="U203" s="23">
        <f t="shared" si="87"/>
        <v>-0.1498294259045217</v>
      </c>
      <c r="V203" s="23">
        <f t="shared" si="87"/>
        <v>3.2540571385025023E-2</v>
      </c>
      <c r="W203" s="23">
        <f t="shared" si="87"/>
        <v>6.6893015155666563E-2</v>
      </c>
    </row>
    <row r="204" spans="1:23" x14ac:dyDescent="0.35">
      <c r="A204" s="2" t="s">
        <v>23</v>
      </c>
      <c r="D204" s="12">
        <f t="shared" ref="D204:W204" si="88">D201/D$8</f>
        <v>3.2551273389084624E-2</v>
      </c>
      <c r="E204" s="12">
        <f t="shared" si="88"/>
        <v>3.2530847553169741E-2</v>
      </c>
      <c r="F204" s="12">
        <f t="shared" si="88"/>
        <v>3.4082976751720472E-2</v>
      </c>
      <c r="G204" s="12">
        <f t="shared" si="88"/>
        <v>3.4803827604127556E-2</v>
      </c>
      <c r="H204" s="12">
        <f t="shared" si="88"/>
        <v>3.2393474575380977E-2</v>
      </c>
      <c r="I204" s="12">
        <f t="shared" si="88"/>
        <v>3.3082045239813049E-2</v>
      </c>
      <c r="J204" s="12">
        <f t="shared" si="88"/>
        <v>3.4313479071411766E-2</v>
      </c>
      <c r="K204" s="12">
        <f t="shared" si="88"/>
        <v>3.3626589609058878E-2</v>
      </c>
      <c r="L204" s="12">
        <f t="shared" si="88"/>
        <v>1.9848536373662507E-2</v>
      </c>
      <c r="M204" s="12">
        <f t="shared" si="88"/>
        <v>2.2840145759245017E-2</v>
      </c>
      <c r="N204" s="12">
        <f t="shared" si="88"/>
        <v>2.0068995144172853E-2</v>
      </c>
      <c r="O204" s="12">
        <f t="shared" si="88"/>
        <v>1.9660862009153429E-2</v>
      </c>
      <c r="P204" s="12">
        <f t="shared" si="88"/>
        <v>2.0049207306917078E-2</v>
      </c>
      <c r="Q204" s="12">
        <f t="shared" si="88"/>
        <v>1.8463489622293886E-2</v>
      </c>
      <c r="R204" s="12">
        <f t="shared" si="88"/>
        <v>1.9561548807946073E-2</v>
      </c>
      <c r="S204" s="12">
        <f t="shared" si="88"/>
        <v>1.7910293023089781E-2</v>
      </c>
      <c r="T204" s="27">
        <f t="shared" si="88"/>
        <v>1.7076792803787644E-2</v>
      </c>
      <c r="U204" s="27">
        <f t="shared" si="88"/>
        <v>1.568968302793505E-2</v>
      </c>
      <c r="V204" s="27">
        <f t="shared" si="88"/>
        <v>1.7752535609158425E-2</v>
      </c>
      <c r="W204" s="27">
        <f t="shared" si="88"/>
        <v>1.9344767834870796E-2</v>
      </c>
    </row>
    <row r="205" spans="1:23" x14ac:dyDescent="0.35"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</row>
    <row r="206" spans="1:23" x14ac:dyDescent="0.35">
      <c r="A206" s="9" t="s">
        <v>111</v>
      </c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/>
    </row>
    <row r="207" spans="1:23" x14ac:dyDescent="0.35">
      <c r="A207" s="2" t="s">
        <v>22</v>
      </c>
      <c r="D207" s="10">
        <f t="shared" ref="D207:W207" si="89">D211</f>
        <v>8.2160973597669856E-2</v>
      </c>
      <c r="E207" s="10">
        <f t="shared" si="89"/>
        <v>7.7991833594592788E-2</v>
      </c>
      <c r="F207" s="10">
        <f t="shared" si="89"/>
        <v>8.0704632471589044E-2</v>
      </c>
      <c r="G207" s="10">
        <f t="shared" si="89"/>
        <v>8.2169583104623939E-2</v>
      </c>
      <c r="H207" s="10">
        <f t="shared" si="89"/>
        <v>6.3121027324855875E-2</v>
      </c>
      <c r="I207" s="10">
        <f t="shared" si="89"/>
        <v>6.7003673122922519E-2</v>
      </c>
      <c r="J207" s="10">
        <f t="shared" si="89"/>
        <v>6.9779079962228055E-2</v>
      </c>
      <c r="K207" s="10">
        <f t="shared" si="89"/>
        <v>6.5149557667969635E-2</v>
      </c>
      <c r="L207" s="10">
        <f t="shared" si="89"/>
        <v>6.0234487899817508E-2</v>
      </c>
      <c r="M207" s="10">
        <f t="shared" si="89"/>
        <v>6.3072639199449318E-2</v>
      </c>
      <c r="N207" s="10">
        <f t="shared" si="89"/>
        <v>5.8130568597468249E-2</v>
      </c>
      <c r="O207" s="10">
        <f t="shared" si="89"/>
        <v>5.7019144982227488E-2</v>
      </c>
      <c r="P207" s="10">
        <f t="shared" si="89"/>
        <v>6.0695432572796144E-2</v>
      </c>
      <c r="Q207" s="10">
        <f t="shared" si="89"/>
        <v>6.8755966449951494E-2</v>
      </c>
      <c r="R207" s="10">
        <f t="shared" si="89"/>
        <v>6.2455808503063072E-2</v>
      </c>
      <c r="S207" s="10">
        <f t="shared" si="89"/>
        <v>5.7693484105697704E-2</v>
      </c>
      <c r="T207" s="29">
        <f t="shared" si="89"/>
        <v>5.4268262033395423E-2</v>
      </c>
      <c r="U207" s="29">
        <f t="shared" si="89"/>
        <v>2.9766213998294582E-2</v>
      </c>
      <c r="V207" s="29">
        <f t="shared" si="89"/>
        <v>3.0609591228212985E-2</v>
      </c>
      <c r="W207" s="29">
        <f t="shared" si="89"/>
        <v>2.9131018127160735E-2</v>
      </c>
    </row>
    <row r="208" spans="1:23" x14ac:dyDescent="0.35">
      <c r="A208" s="17" t="s">
        <v>6</v>
      </c>
      <c r="B208" s="17"/>
      <c r="C208" s="17"/>
      <c r="D208" s="17"/>
      <c r="E208" s="18">
        <f t="shared" ref="E208:W208" si="90">(E207-$D207)/$D207</f>
        <v>-5.0743556466269865E-2</v>
      </c>
      <c r="F208" s="18">
        <f t="shared" si="90"/>
        <v>-1.7725460913015703E-2</v>
      </c>
      <c r="G208" s="18">
        <f t="shared" si="90"/>
        <v>1.0478827814580268E-4</v>
      </c>
      <c r="H208" s="18">
        <f t="shared" si="90"/>
        <v>-0.23173954055181703</v>
      </c>
      <c r="I208" s="18">
        <f t="shared" si="90"/>
        <v>-0.1844829705764004</v>
      </c>
      <c r="J208" s="18">
        <f t="shared" si="90"/>
        <v>-0.15070285919534138</v>
      </c>
      <c r="K208" s="18">
        <f t="shared" si="90"/>
        <v>-0.20704983381772726</v>
      </c>
      <c r="L208" s="18">
        <f t="shared" si="90"/>
        <v>-0.26687227205002595</v>
      </c>
      <c r="M208" s="18">
        <f t="shared" si="90"/>
        <v>-0.23232848349257995</v>
      </c>
      <c r="N208" s="18">
        <f t="shared" si="90"/>
        <v>-0.29247955504854345</v>
      </c>
      <c r="O208" s="18">
        <f t="shared" si="90"/>
        <v>-0.3060069460539524</v>
      </c>
      <c r="P208" s="18">
        <f t="shared" si="90"/>
        <v>-0.26126200901643759</v>
      </c>
      <c r="Q208" s="18">
        <f t="shared" si="90"/>
        <v>-0.1631554077409148</v>
      </c>
      <c r="R208" s="18">
        <f t="shared" si="90"/>
        <v>-0.23983607096843892</v>
      </c>
      <c r="S208" s="18">
        <f t="shared" si="90"/>
        <v>-0.29779941035978752</v>
      </c>
      <c r="T208" s="26">
        <f t="shared" si="90"/>
        <v>-0.33948857155540679</v>
      </c>
      <c r="U208" s="26">
        <f t="shared" si="90"/>
        <v>-0.63770860184720624</v>
      </c>
      <c r="V208" s="26">
        <f t="shared" si="90"/>
        <v>-0.62744366470018209</v>
      </c>
      <c r="W208" s="26">
        <f t="shared" si="90"/>
        <v>-0.64543971606506245</v>
      </c>
    </row>
    <row r="209" spans="1:23" x14ac:dyDescent="0.35">
      <c r="A209" s="11" t="s">
        <v>7</v>
      </c>
      <c r="D209" s="10"/>
      <c r="E209" s="21">
        <f t="shared" ref="E209:W209" si="91">(E207-D207)/D207</f>
        <v>-5.0743556466269865E-2</v>
      </c>
      <c r="F209" s="21">
        <f t="shared" si="91"/>
        <v>3.4783114487313908E-2</v>
      </c>
      <c r="G209" s="21">
        <f t="shared" si="91"/>
        <v>1.8152001789372013E-2</v>
      </c>
      <c r="H209" s="21">
        <f t="shared" si="91"/>
        <v>-0.23182003680746607</v>
      </c>
      <c r="I209" s="21">
        <f t="shared" si="91"/>
        <v>6.1511131276181429E-2</v>
      </c>
      <c r="J209" s="21">
        <f t="shared" si="91"/>
        <v>4.1421711824870776E-2</v>
      </c>
      <c r="K209" s="21">
        <f t="shared" si="91"/>
        <v>-6.6345418953136323E-2</v>
      </c>
      <c r="L209" s="21">
        <f t="shared" si="91"/>
        <v>-7.5442872432096172E-2</v>
      </c>
      <c r="M209" s="21">
        <f t="shared" si="91"/>
        <v>4.7118376840062884E-2</v>
      </c>
      <c r="N209" s="21">
        <f t="shared" si="91"/>
        <v>-7.835522129259842E-2</v>
      </c>
      <c r="O209" s="21">
        <f t="shared" si="91"/>
        <v>-1.9119434783735574E-2</v>
      </c>
      <c r="P209" s="21">
        <f t="shared" si="91"/>
        <v>6.4474617985143978E-2</v>
      </c>
      <c r="Q209" s="21">
        <f t="shared" si="91"/>
        <v>0.13280297273584477</v>
      </c>
      <c r="R209" s="21">
        <f t="shared" si="91"/>
        <v>-9.1630708899632776E-2</v>
      </c>
      <c r="S209" s="22">
        <f t="shared" si="91"/>
        <v>-7.6251104765248628E-2</v>
      </c>
      <c r="T209" s="23">
        <f t="shared" si="91"/>
        <v>-5.9369305310580336E-2</v>
      </c>
      <c r="U209" s="23">
        <f t="shared" si="91"/>
        <v>-0.45149866822753326</v>
      </c>
      <c r="V209" s="23">
        <f t="shared" si="91"/>
        <v>2.8333372526540435E-2</v>
      </c>
      <c r="W209" s="23">
        <f t="shared" si="91"/>
        <v>-4.8304241962220114E-2</v>
      </c>
    </row>
    <row r="210" spans="1:23" x14ac:dyDescent="0.35">
      <c r="A210" s="2" t="s">
        <v>23</v>
      </c>
      <c r="D210" s="12">
        <f t="shared" ref="D210:W210" si="92">D207/D$8</f>
        <v>4.3614326139669963E-3</v>
      </c>
      <c r="E210" s="12">
        <f t="shared" si="92"/>
        <v>4.3142927372245591E-3</v>
      </c>
      <c r="F210" s="12">
        <f t="shared" si="92"/>
        <v>4.6088273343947214E-3</v>
      </c>
      <c r="G210" s="12">
        <f t="shared" si="92"/>
        <v>4.7477148084455224E-3</v>
      </c>
      <c r="H210" s="12">
        <f t="shared" si="92"/>
        <v>3.7576180201154123E-3</v>
      </c>
      <c r="I210" s="12">
        <f t="shared" si="92"/>
        <v>3.9656741151524238E-3</v>
      </c>
      <c r="J210" s="12">
        <f t="shared" si="92"/>
        <v>4.2403456238969024E-3</v>
      </c>
      <c r="K210" s="12">
        <f t="shared" si="92"/>
        <v>4.0179594151645596E-3</v>
      </c>
      <c r="L210" s="12">
        <f t="shared" si="92"/>
        <v>3.8573860996011164E-3</v>
      </c>
      <c r="M210" s="12">
        <f t="shared" si="92"/>
        <v>4.2537422701826276E-3</v>
      </c>
      <c r="N210" s="12">
        <f t="shared" si="92"/>
        <v>4.0343970282899714E-3</v>
      </c>
      <c r="O210" s="12">
        <f t="shared" si="92"/>
        <v>4.0544425277856538E-3</v>
      </c>
      <c r="P210" s="12">
        <f t="shared" si="92"/>
        <v>4.4603583531064627E-3</v>
      </c>
      <c r="Q210" s="12">
        <f t="shared" si="92"/>
        <v>5.3062640641060666E-3</v>
      </c>
      <c r="R210" s="12">
        <f t="shared" si="92"/>
        <v>5.2351802192710569E-3</v>
      </c>
      <c r="S210" s="12">
        <f t="shared" si="92"/>
        <v>5.1327845985088341E-3</v>
      </c>
      <c r="T210" s="27">
        <f t="shared" si="92"/>
        <v>4.7337344432117207E-3</v>
      </c>
      <c r="U210" s="27">
        <f t="shared" si="92"/>
        <v>2.8059722313096675E-3</v>
      </c>
      <c r="V210" s="27">
        <f t="shared" si="92"/>
        <v>3.1619601800217897E-3</v>
      </c>
      <c r="W210" s="27">
        <f t="shared" si="92"/>
        <v>3.0735252655070041E-3</v>
      </c>
    </row>
    <row r="211" spans="1:23" x14ac:dyDescent="0.35">
      <c r="A211" s="2" t="s">
        <v>112</v>
      </c>
      <c r="B211" s="2" t="s">
        <v>113</v>
      </c>
      <c r="D211" s="2">
        <v>8.2160973597669856E-2</v>
      </c>
      <c r="E211" s="2">
        <v>7.7991833594592788E-2</v>
      </c>
      <c r="F211" s="2">
        <v>8.0704632471589044E-2</v>
      </c>
      <c r="G211" s="2">
        <v>8.2169583104623939E-2</v>
      </c>
      <c r="H211" s="2">
        <v>6.3121027324855875E-2</v>
      </c>
      <c r="I211" s="2">
        <v>6.7003673122922519E-2</v>
      </c>
      <c r="J211" s="2">
        <v>6.9779079962228055E-2</v>
      </c>
      <c r="K211" s="2">
        <v>6.5149557667969635E-2</v>
      </c>
      <c r="L211" s="2">
        <v>6.0234487899817508E-2</v>
      </c>
      <c r="M211" s="2">
        <v>6.3072639199449318E-2</v>
      </c>
      <c r="N211" s="2">
        <v>5.8130568597468249E-2</v>
      </c>
      <c r="O211" s="2">
        <v>5.7019144982227488E-2</v>
      </c>
      <c r="P211" s="2">
        <v>6.0695432572796144E-2</v>
      </c>
      <c r="Q211" s="2">
        <v>6.8755966449951494E-2</v>
      </c>
      <c r="R211" s="2">
        <v>6.2455808503063072E-2</v>
      </c>
      <c r="S211" s="2">
        <v>5.7693484105697704E-2</v>
      </c>
      <c r="T211" s="30">
        <v>5.4268262033395423E-2</v>
      </c>
      <c r="U211" s="2">
        <v>2.9766213998294582E-2</v>
      </c>
      <c r="V211" s="2">
        <v>3.0609591228212985E-2</v>
      </c>
      <c r="W211" s="2">
        <v>2.9131018127160735E-2</v>
      </c>
    </row>
    <row r="212" spans="1:23" x14ac:dyDescent="0.35"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</row>
    <row r="213" spans="1:23" x14ac:dyDescent="0.35">
      <c r="A213" s="9" t="s">
        <v>114</v>
      </c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/>
    </row>
    <row r="214" spans="1:23" x14ac:dyDescent="0.35">
      <c r="A214" s="2" t="s">
        <v>22</v>
      </c>
      <c r="D214" s="10">
        <f t="shared" ref="D214:W214" si="93">D218</f>
        <v>7.5128324778348096E-3</v>
      </c>
      <c r="E214" s="10">
        <f t="shared" si="93"/>
        <v>8.5254316378908061E-3</v>
      </c>
      <c r="F214" s="10">
        <f t="shared" si="93"/>
        <v>7.9701353243117109E-3</v>
      </c>
      <c r="G214" s="10">
        <f t="shared" si="93"/>
        <v>8.460102659822678E-3</v>
      </c>
      <c r="H214" s="10">
        <f t="shared" si="93"/>
        <v>7.3495100326644875E-3</v>
      </c>
      <c r="I214" s="10">
        <f t="shared" si="93"/>
        <v>8.8520765282314503E-3</v>
      </c>
      <c r="J214" s="10">
        <f t="shared" si="93"/>
        <v>7.3168455436304243E-3</v>
      </c>
      <c r="K214" s="10">
        <f t="shared" si="93"/>
        <v>6.6962202519832009E-3</v>
      </c>
      <c r="L214" s="10">
        <f t="shared" si="93"/>
        <v>6.40223985067662E-3</v>
      </c>
      <c r="M214" s="10">
        <f t="shared" si="93"/>
        <v>6.5002333177788139E-3</v>
      </c>
      <c r="N214" s="10">
        <f t="shared" si="93"/>
        <v>6.1082594493700416E-3</v>
      </c>
      <c r="O214" s="10">
        <f t="shared" si="93"/>
        <v>5.9122725151656563E-3</v>
      </c>
      <c r="P214" s="10">
        <f t="shared" si="93"/>
        <v>7.5781614559029386E-3</v>
      </c>
      <c r="Q214" s="10">
        <f t="shared" si="93"/>
        <v>6.598226784881007E-3</v>
      </c>
      <c r="R214" s="10">
        <f t="shared" si="93"/>
        <v>7.2188520765282304E-3</v>
      </c>
      <c r="S214" s="10">
        <f t="shared" si="93"/>
        <v>5.1936537564162381E-3</v>
      </c>
      <c r="T214" s="29">
        <f t="shared" si="93"/>
        <v>5.5202986467568823E-3</v>
      </c>
      <c r="U214" s="29">
        <f t="shared" si="93"/>
        <v>4.3117125524964996E-3</v>
      </c>
      <c r="V214" s="29">
        <f t="shared" si="93"/>
        <v>3.4951003266448896E-3</v>
      </c>
      <c r="W214" s="29">
        <f t="shared" si="93"/>
        <v>3.4951003266448896E-3</v>
      </c>
    </row>
    <row r="215" spans="1:23" x14ac:dyDescent="0.35">
      <c r="A215" s="17" t="s">
        <v>6</v>
      </c>
      <c r="B215" s="17"/>
      <c r="C215" s="17"/>
      <c r="D215" s="17"/>
      <c r="E215" s="18">
        <f t="shared" ref="E215:W215" si="94">(E214-$D214)/$D214</f>
        <v>0.13478260869565223</v>
      </c>
      <c r="F215" s="18">
        <f t="shared" si="94"/>
        <v>6.0869565217391286E-2</v>
      </c>
      <c r="G215" s="18">
        <f t="shared" si="94"/>
        <v>0.12608695652173929</v>
      </c>
      <c r="H215" s="18">
        <f t="shared" si="94"/>
        <v>-2.1739130434782625E-2</v>
      </c>
      <c r="I215" s="18">
        <f t="shared" si="94"/>
        <v>0.1782608695652175</v>
      </c>
      <c r="J215" s="18">
        <f t="shared" si="94"/>
        <v>-2.608695652173899E-2</v>
      </c>
      <c r="K215" s="18">
        <f t="shared" si="94"/>
        <v>-0.1086956521739129</v>
      </c>
      <c r="L215" s="18">
        <f t="shared" si="94"/>
        <v>-0.1478260869565218</v>
      </c>
      <c r="M215" s="18">
        <f t="shared" si="94"/>
        <v>-0.13478260869565212</v>
      </c>
      <c r="N215" s="18">
        <f t="shared" si="94"/>
        <v>-0.18695652173913033</v>
      </c>
      <c r="O215" s="18">
        <f t="shared" si="94"/>
        <v>-0.21304347826086933</v>
      </c>
      <c r="P215" s="18">
        <f t="shared" si="94"/>
        <v>8.6956521739130731E-3</v>
      </c>
      <c r="Q215" s="18">
        <f t="shared" si="94"/>
        <v>-0.12173913043478257</v>
      </c>
      <c r="R215" s="18">
        <f t="shared" si="94"/>
        <v>-3.9130434782608657E-2</v>
      </c>
      <c r="S215" s="18">
        <f t="shared" si="94"/>
        <v>-0.30869565217391304</v>
      </c>
      <c r="T215" s="26">
        <f t="shared" si="94"/>
        <v>-0.26521739130434774</v>
      </c>
      <c r="U215" s="26">
        <f t="shared" si="94"/>
        <v>-0.42608695652173911</v>
      </c>
      <c r="V215" s="26">
        <f t="shared" si="94"/>
        <v>-0.53478260869565208</v>
      </c>
      <c r="W215" s="26">
        <f t="shared" si="94"/>
        <v>-0.53478260869565208</v>
      </c>
    </row>
    <row r="216" spans="1:23" x14ac:dyDescent="0.35">
      <c r="A216" s="11" t="s">
        <v>7</v>
      </c>
      <c r="D216" s="10"/>
      <c r="E216" s="21">
        <f t="shared" ref="E216:S216" si="95">(E214-D214)/D214</f>
        <v>0.13478260869565223</v>
      </c>
      <c r="F216" s="21">
        <f t="shared" si="95"/>
        <v>-6.5134099616858301E-2</v>
      </c>
      <c r="G216" s="21">
        <f t="shared" si="95"/>
        <v>6.1475409836065732E-2</v>
      </c>
      <c r="H216" s="21">
        <f t="shared" si="95"/>
        <v>-0.1312741312741314</v>
      </c>
      <c r="I216" s="21">
        <f t="shared" si="95"/>
        <v>0.20444444444444457</v>
      </c>
      <c r="J216" s="21">
        <f t="shared" si="95"/>
        <v>-0.17343173431734313</v>
      </c>
      <c r="K216" s="21">
        <f t="shared" si="95"/>
        <v>-8.4821428571428562E-2</v>
      </c>
      <c r="L216" s="21">
        <f t="shared" si="95"/>
        <v>-4.3902439024390456E-2</v>
      </c>
      <c r="M216" s="21">
        <f t="shared" si="95"/>
        <v>1.5306122448979713E-2</v>
      </c>
      <c r="N216" s="21">
        <f t="shared" si="95"/>
        <v>-6.0301507537688377E-2</v>
      </c>
      <c r="O216" s="21">
        <f t="shared" si="95"/>
        <v>-3.2085561497326026E-2</v>
      </c>
      <c r="P216" s="21">
        <f t="shared" si="95"/>
        <v>0.28176795580110464</v>
      </c>
      <c r="Q216" s="21">
        <f t="shared" si="95"/>
        <v>-0.12931034482758619</v>
      </c>
      <c r="R216" s="21">
        <f t="shared" si="95"/>
        <v>9.4059405940594046E-2</v>
      </c>
      <c r="S216" s="22">
        <f t="shared" si="95"/>
        <v>-0.28054298642533937</v>
      </c>
      <c r="T216" s="23">
        <f>(T214-S214)/S214</f>
        <v>6.2893081761006331E-2</v>
      </c>
      <c r="U216" s="23">
        <f>(U214-T214)/T214</f>
        <v>-0.21893491124260359</v>
      </c>
      <c r="V216" s="23">
        <f>(V214-U214)/U214</f>
        <v>-0.18939393939393945</v>
      </c>
      <c r="W216" s="23">
        <f>(W214-V214)/V214</f>
        <v>0</v>
      </c>
    </row>
    <row r="217" spans="1:23" x14ac:dyDescent="0.35">
      <c r="A217" s="2" t="s">
        <v>23</v>
      </c>
      <c r="D217" s="12">
        <f t="shared" ref="D217:W217" si="96">D214/D$8</f>
        <v>3.9881115275669645E-4</v>
      </c>
      <c r="E217" s="12">
        <f t="shared" si="96"/>
        <v>4.7160332180735959E-4</v>
      </c>
      <c r="F217" s="12">
        <f t="shared" si="96"/>
        <v>4.5515327208068375E-4</v>
      </c>
      <c r="G217" s="12">
        <f t="shared" si="96"/>
        <v>4.8882023202998588E-4</v>
      </c>
      <c r="H217" s="12">
        <f t="shared" si="96"/>
        <v>4.3751904093113786E-4</v>
      </c>
      <c r="I217" s="12">
        <f t="shared" si="96"/>
        <v>5.2391830353769472E-4</v>
      </c>
      <c r="J217" s="12">
        <f t="shared" si="96"/>
        <v>4.4463117023694506E-4</v>
      </c>
      <c r="K217" s="12">
        <f t="shared" si="96"/>
        <v>4.1297504036162078E-4</v>
      </c>
      <c r="L217" s="12">
        <f t="shared" si="96"/>
        <v>4.0999619764987063E-4</v>
      </c>
      <c r="M217" s="12">
        <f t="shared" si="96"/>
        <v>4.3838846100048112E-4</v>
      </c>
      <c r="N217" s="12">
        <f t="shared" si="96"/>
        <v>4.239274509975447E-4</v>
      </c>
      <c r="O217" s="12">
        <f t="shared" si="96"/>
        <v>4.2040211456726491E-4</v>
      </c>
      <c r="P217" s="12">
        <f t="shared" si="96"/>
        <v>5.5690048358228439E-4</v>
      </c>
      <c r="Q217" s="12">
        <f t="shared" si="96"/>
        <v>5.0922029728026454E-4</v>
      </c>
      <c r="R217" s="12">
        <f t="shared" si="96"/>
        <v>6.0509970974166355E-4</v>
      </c>
      <c r="S217" s="12">
        <f t="shared" si="96"/>
        <v>4.6206094889471468E-4</v>
      </c>
      <c r="T217" s="27">
        <f t="shared" si="96"/>
        <v>4.8152689733987263E-4</v>
      </c>
      <c r="U217" s="27">
        <f t="shared" si="96"/>
        <v>4.0645228487531791E-4</v>
      </c>
      <c r="V217" s="27">
        <f t="shared" si="96"/>
        <v>3.6104265410268527E-4</v>
      </c>
      <c r="W217" s="27">
        <f t="shared" si="96"/>
        <v>3.6875742250179472E-4</v>
      </c>
    </row>
    <row r="218" spans="1:23" x14ac:dyDescent="0.35">
      <c r="A218" s="2" t="s">
        <v>115</v>
      </c>
      <c r="B218" s="2" t="s">
        <v>116</v>
      </c>
      <c r="D218" s="2">
        <v>7.5128324778348096E-3</v>
      </c>
      <c r="E218" s="2">
        <v>8.5254316378908061E-3</v>
      </c>
      <c r="F218" s="2">
        <v>7.9701353243117109E-3</v>
      </c>
      <c r="G218" s="2">
        <v>8.460102659822678E-3</v>
      </c>
      <c r="H218" s="2">
        <v>7.3495100326644875E-3</v>
      </c>
      <c r="I218" s="2">
        <v>8.8520765282314503E-3</v>
      </c>
      <c r="J218" s="2">
        <v>7.3168455436304243E-3</v>
      </c>
      <c r="K218" s="2">
        <v>6.6962202519832009E-3</v>
      </c>
      <c r="L218" s="2">
        <v>6.40223985067662E-3</v>
      </c>
      <c r="M218" s="2">
        <v>6.5002333177788139E-3</v>
      </c>
      <c r="N218" s="2">
        <v>6.1082594493700416E-3</v>
      </c>
      <c r="O218" s="2">
        <v>5.9122725151656563E-3</v>
      </c>
      <c r="P218" s="2">
        <v>7.5781614559029386E-3</v>
      </c>
      <c r="Q218" s="2">
        <v>6.598226784881007E-3</v>
      </c>
      <c r="R218" s="2">
        <v>7.2188520765282304E-3</v>
      </c>
      <c r="S218" s="2">
        <v>5.1936537564162381E-3</v>
      </c>
      <c r="T218" s="30">
        <v>5.5202986467568823E-3</v>
      </c>
      <c r="U218" s="2">
        <v>4.3117125524964996E-3</v>
      </c>
      <c r="V218" s="2">
        <v>3.4951003266448896E-3</v>
      </c>
      <c r="W218" s="2">
        <v>3.4951003266448896E-3</v>
      </c>
    </row>
    <row r="219" spans="1:23" x14ac:dyDescent="0.35"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</row>
    <row r="220" spans="1:23" x14ac:dyDescent="0.35">
      <c r="A220" s="9" t="s">
        <v>117</v>
      </c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/>
    </row>
    <row r="221" spans="1:23" x14ac:dyDescent="0.35">
      <c r="A221" s="2" t="s">
        <v>22</v>
      </c>
      <c r="D221" s="10">
        <f t="shared" ref="D221:W221" si="97">D225+D226</f>
        <v>4.8304713302099977E-4</v>
      </c>
      <c r="E221" s="10">
        <f t="shared" si="97"/>
        <v>5.7696578895680888E-4</v>
      </c>
      <c r="F221" s="10">
        <f t="shared" si="97"/>
        <v>5.8275808924924727E-4</v>
      </c>
      <c r="G221" s="10">
        <f t="shared" si="97"/>
        <v>7.7206867418639995E-4</v>
      </c>
      <c r="H221" s="10">
        <f t="shared" si="97"/>
        <v>5.0023988396843998E-4</v>
      </c>
      <c r="I221" s="10">
        <f t="shared" si="97"/>
        <v>6.3179142527441869E-4</v>
      </c>
      <c r="J221" s="10">
        <f t="shared" si="97"/>
        <v>6.7041612233654591E-4</v>
      </c>
      <c r="K221" s="10">
        <f t="shared" si="97"/>
        <v>7.5758789759633287E-4</v>
      </c>
      <c r="L221" s="10">
        <f t="shared" si="97"/>
        <v>8.5036651336142224E-4</v>
      </c>
      <c r="M221" s="10">
        <f t="shared" si="97"/>
        <v>9.4994964388819413E-4</v>
      </c>
      <c r="N221" s="10">
        <f t="shared" si="97"/>
        <v>1.049867358502614E-3</v>
      </c>
      <c r="O221" s="10">
        <f t="shared" si="97"/>
        <v>1.1529100831033277E-3</v>
      </c>
      <c r="P221" s="10">
        <f t="shared" si="97"/>
        <v>1.2734745118684206E-3</v>
      </c>
      <c r="Q221" s="10">
        <f t="shared" si="97"/>
        <v>1.4994127558606103E-3</v>
      </c>
      <c r="R221" s="10">
        <f t="shared" si="97"/>
        <v>1.5286091777984205E-3</v>
      </c>
      <c r="S221" s="10">
        <f t="shared" si="97"/>
        <v>6.8181713128501989E-4</v>
      </c>
      <c r="T221" s="29">
        <f t="shared" si="97"/>
        <v>8.0378706894239003E-4</v>
      </c>
      <c r="U221" s="29">
        <f t="shared" si="97"/>
        <v>1.2537368865052905E-3</v>
      </c>
      <c r="V221" s="29">
        <f t="shared" si="97"/>
        <v>1.2617175759000001E-3</v>
      </c>
      <c r="W221" s="29">
        <f t="shared" si="97"/>
        <v>1.3766840050000002E-3</v>
      </c>
    </row>
    <row r="222" spans="1:23" x14ac:dyDescent="0.35">
      <c r="A222" s="17" t="s">
        <v>6</v>
      </c>
      <c r="B222" s="17"/>
      <c r="C222" s="17"/>
      <c r="D222" s="17"/>
      <c r="E222" s="18">
        <f t="shared" ref="E222:W222" si="98">(E221-$D221)/$D221</f>
        <v>0.19442958981753469</v>
      </c>
      <c r="F222" s="18">
        <f t="shared" si="98"/>
        <v>0.20642075982244307</v>
      </c>
      <c r="G222" s="18">
        <f t="shared" si="98"/>
        <v>0.59832989662488156</v>
      </c>
      <c r="H222" s="18">
        <f t="shared" si="98"/>
        <v>3.5592284421430948E-2</v>
      </c>
      <c r="I222" s="18">
        <f t="shared" si="98"/>
        <v>0.30792914828655543</v>
      </c>
      <c r="J222" s="18">
        <f t="shared" si="98"/>
        <v>0.3878896623270105</v>
      </c>
      <c r="K222" s="18">
        <f t="shared" si="98"/>
        <v>0.56835191807959207</v>
      </c>
      <c r="L222" s="18">
        <f t="shared" si="98"/>
        <v>0.76042140658860669</v>
      </c>
      <c r="M222" s="18">
        <f t="shared" si="98"/>
        <v>0.96657754274860053</v>
      </c>
      <c r="N222" s="18">
        <f t="shared" si="98"/>
        <v>1.173426331995169</v>
      </c>
      <c r="O222" s="18">
        <f t="shared" si="98"/>
        <v>1.3867444899071715</v>
      </c>
      <c r="P222" s="18">
        <f t="shared" si="98"/>
        <v>1.6363359283473031</v>
      </c>
      <c r="Q222" s="18">
        <f t="shared" si="98"/>
        <v>2.1040713283675063</v>
      </c>
      <c r="R222" s="18">
        <f t="shared" si="98"/>
        <v>2.1645135087303511</v>
      </c>
      <c r="S222" s="18">
        <f t="shared" si="98"/>
        <v>0.4114919325178541</v>
      </c>
      <c r="T222" s="26">
        <f t="shared" si="98"/>
        <v>0.66399304331953579</v>
      </c>
      <c r="U222" s="26">
        <f t="shared" si="98"/>
        <v>1.5954752669048264</v>
      </c>
      <c r="V222" s="26">
        <f t="shared" si="98"/>
        <v>1.6119968211158988</v>
      </c>
      <c r="W222" s="26">
        <f t="shared" si="98"/>
        <v>1.8499993290305916</v>
      </c>
    </row>
    <row r="223" spans="1:23" x14ac:dyDescent="0.35">
      <c r="A223" s="11" t="s">
        <v>7</v>
      </c>
      <c r="D223" s="10"/>
      <c r="E223" s="21">
        <f t="shared" ref="E223:W223" si="99">(E221-D221)/D221</f>
        <v>0.19442958981753469</v>
      </c>
      <c r="F223" s="21">
        <f t="shared" si="99"/>
        <v>1.0039243926249495E-2</v>
      </c>
      <c r="G223" s="21">
        <f t="shared" si="99"/>
        <v>0.32485277927422129</v>
      </c>
      <c r="H223" s="21">
        <f t="shared" si="99"/>
        <v>-0.35207851232199139</v>
      </c>
      <c r="I223" s="21">
        <f t="shared" si="99"/>
        <v>0.26297691472013507</v>
      </c>
      <c r="J223" s="21">
        <f t="shared" si="99"/>
        <v>6.1135203038487865E-2</v>
      </c>
      <c r="K223" s="21">
        <f t="shared" si="99"/>
        <v>0.13002637072028395</v>
      </c>
      <c r="L223" s="21">
        <f t="shared" si="99"/>
        <v>0.12246581031647472</v>
      </c>
      <c r="M223" s="21">
        <f t="shared" si="99"/>
        <v>0.11710612890097087</v>
      </c>
      <c r="N223" s="21">
        <f t="shared" si="99"/>
        <v>0.10518211702827887</v>
      </c>
      <c r="O223" s="21">
        <f t="shared" si="99"/>
        <v>9.8148326801663383E-2</v>
      </c>
      <c r="P223" s="21">
        <f t="shared" si="99"/>
        <v>0.10457400844354275</v>
      </c>
      <c r="Q223" s="21">
        <f t="shared" si="99"/>
        <v>0.17741874052955867</v>
      </c>
      <c r="R223" s="21">
        <f t="shared" si="99"/>
        <v>1.9471904466393901E-2</v>
      </c>
      <c r="S223" s="22">
        <f t="shared" si="99"/>
        <v>-0.55396242467482304</v>
      </c>
      <c r="T223" s="23">
        <f t="shared" si="99"/>
        <v>0.17888951752721957</v>
      </c>
      <c r="U223" s="23">
        <f t="shared" si="99"/>
        <v>0.55978733043682471</v>
      </c>
      <c r="V223" s="23">
        <f t="shared" si="99"/>
        <v>6.3655217299662054E-3</v>
      </c>
      <c r="W223" s="23">
        <f t="shared" si="99"/>
        <v>9.1118988350457897E-2</v>
      </c>
    </row>
    <row r="224" spans="1:23" x14ac:dyDescent="0.35">
      <c r="A224" s="2" t="s">
        <v>23</v>
      </c>
      <c r="D224" s="12">
        <f t="shared" ref="D224:W224" si="100">D221/D$8</f>
        <v>2.5642071019723068E-5</v>
      </c>
      <c r="E224" s="12">
        <f t="shared" si="100"/>
        <v>3.1916153245767202E-5</v>
      </c>
      <c r="F224" s="12">
        <f t="shared" si="100"/>
        <v>3.3279767577370226E-5</v>
      </c>
      <c r="G224" s="12">
        <f t="shared" si="100"/>
        <v>4.4609717356170931E-5</v>
      </c>
      <c r="H224" s="12">
        <f t="shared" si="100"/>
        <v>2.9779464657731549E-5</v>
      </c>
      <c r="I224" s="12">
        <f t="shared" si="100"/>
        <v>3.7393157488389598E-5</v>
      </c>
      <c r="J224" s="12">
        <f t="shared" si="100"/>
        <v>4.0739947733311044E-5</v>
      </c>
      <c r="K224" s="12">
        <f t="shared" si="100"/>
        <v>4.6722610788475879E-5</v>
      </c>
      <c r="L224" s="12">
        <f t="shared" si="100"/>
        <v>5.4457040851119366E-5</v>
      </c>
      <c r="M224" s="12">
        <f t="shared" si="100"/>
        <v>6.4066463779549994E-5</v>
      </c>
      <c r="N224" s="12">
        <f t="shared" si="100"/>
        <v>7.2863243099708112E-5</v>
      </c>
      <c r="O224" s="12">
        <f t="shared" si="100"/>
        <v>8.197961707605415E-5</v>
      </c>
      <c r="P224" s="12">
        <f t="shared" si="100"/>
        <v>9.3584515929891315E-5</v>
      </c>
      <c r="Q224" s="12">
        <f t="shared" si="100"/>
        <v>1.1571766690934228E-4</v>
      </c>
      <c r="R224" s="12">
        <f t="shared" si="100"/>
        <v>1.2813130951965835E-4</v>
      </c>
      <c r="S224" s="12">
        <f t="shared" si="100"/>
        <v>6.0658851249956138E-5</v>
      </c>
      <c r="T224" s="27">
        <f t="shared" si="100"/>
        <v>7.0113071447162434E-5</v>
      </c>
      <c r="U224" s="27">
        <f t="shared" si="100"/>
        <v>1.1818603767022712E-4</v>
      </c>
      <c r="V224" s="27">
        <f t="shared" si="100"/>
        <v>1.3033498891524826E-4</v>
      </c>
      <c r="W224" s="27">
        <f t="shared" si="100"/>
        <v>1.4524974903097469E-4</v>
      </c>
    </row>
    <row r="225" spans="1:23" x14ac:dyDescent="0.35">
      <c r="A225" s="2" t="s">
        <v>118</v>
      </c>
      <c r="B225" s="2" t="s">
        <v>119</v>
      </c>
      <c r="D225" s="2">
        <v>4.7620713302099979E-4</v>
      </c>
      <c r="E225" s="2">
        <v>5.715397146437999E-4</v>
      </c>
      <c r="F225" s="2">
        <v>5.7788824761000025E-4</v>
      </c>
      <c r="G225" s="2">
        <v>7.5875533077599997E-4</v>
      </c>
      <c r="H225" s="2">
        <v>4.7052786841200001E-4</v>
      </c>
      <c r="I225" s="2">
        <v>6.2812057386599967E-4</v>
      </c>
      <c r="J225" s="2">
        <v>6.5927333743199992E-4</v>
      </c>
      <c r="K225" s="2">
        <v>7.497625011479999E-4</v>
      </c>
      <c r="L225" s="2">
        <v>8.4102817510800021E-4</v>
      </c>
      <c r="M225" s="2">
        <v>9.4099558132800009E-4</v>
      </c>
      <c r="N225" s="2">
        <v>1.0409301497493E-3</v>
      </c>
      <c r="O225" s="2">
        <v>1.1430849399929987E-3</v>
      </c>
      <c r="P225" s="2">
        <v>1.2657004288684206E-3</v>
      </c>
      <c r="Q225" s="2">
        <v>1.4936307098606103E-3</v>
      </c>
      <c r="R225" s="2">
        <v>1.5199945537984205E-3</v>
      </c>
      <c r="S225" s="2">
        <v>6.6562805828501985E-4</v>
      </c>
      <c r="T225" s="30">
        <v>7.9496700394238997E-4</v>
      </c>
      <c r="U225" s="2">
        <v>1.2478204235052905E-3</v>
      </c>
      <c r="V225" s="2">
        <v>1.2551172579E-3</v>
      </c>
      <c r="W225" s="2">
        <v>1.3667470200000001E-3</v>
      </c>
    </row>
    <row r="226" spans="1:23" x14ac:dyDescent="0.35">
      <c r="A226" s="2" t="s">
        <v>120</v>
      </c>
      <c r="B226" s="2" t="s">
        <v>121</v>
      </c>
      <c r="D226" s="2">
        <v>6.8399999999999989E-6</v>
      </c>
      <c r="E226" s="2">
        <v>5.4260743130089996E-6</v>
      </c>
      <c r="F226" s="2">
        <v>4.8698416392469994E-6</v>
      </c>
      <c r="G226" s="2">
        <v>1.33133434104E-5</v>
      </c>
      <c r="H226" s="2">
        <v>2.9712015556439999E-5</v>
      </c>
      <c r="I226" s="2">
        <v>3.6708514084190003E-6</v>
      </c>
      <c r="J226" s="2">
        <v>1.1142784904545997E-5</v>
      </c>
      <c r="K226" s="2">
        <v>7.8253964483330012E-6</v>
      </c>
      <c r="L226" s="2">
        <v>9.3383382534220009E-6</v>
      </c>
      <c r="M226" s="2">
        <v>8.9540625601940003E-6</v>
      </c>
      <c r="N226" s="2">
        <v>8.9372087533139998E-6</v>
      </c>
      <c r="O226" s="2">
        <v>9.8251431103290004E-6</v>
      </c>
      <c r="P226" s="2">
        <v>7.7740829999999991E-6</v>
      </c>
      <c r="Q226" s="2">
        <v>5.7820459999999999E-6</v>
      </c>
      <c r="R226" s="2">
        <v>8.6146239999999995E-6</v>
      </c>
      <c r="S226" s="2">
        <v>1.6189073E-5</v>
      </c>
      <c r="T226" s="30">
        <v>8.8200649999999997E-6</v>
      </c>
      <c r="U226" s="2">
        <v>5.9164630000000005E-6</v>
      </c>
      <c r="V226" s="2">
        <v>6.6003179999999994E-6</v>
      </c>
      <c r="W226" s="2">
        <v>9.9369850000000005E-6</v>
      </c>
    </row>
    <row r="227" spans="1:23" x14ac:dyDescent="0.35"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</row>
    <row r="228" spans="1:23" x14ac:dyDescent="0.35">
      <c r="A228" s="9" t="s">
        <v>122</v>
      </c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/>
    </row>
    <row r="229" spans="1:23" x14ac:dyDescent="0.35">
      <c r="A229" s="2" t="s">
        <v>22</v>
      </c>
      <c r="D229" s="10">
        <f t="shared" ref="D229:W229" si="101">D233</f>
        <v>2.2406595292623582E-4</v>
      </c>
      <c r="E229" s="10">
        <f t="shared" si="101"/>
        <v>2.7220174734400002E-4</v>
      </c>
      <c r="F229" s="10">
        <f t="shared" si="101"/>
        <v>2.8958939679200001E-4</v>
      </c>
      <c r="G229" s="10">
        <f t="shared" si="101"/>
        <v>2.24050259948E-4</v>
      </c>
      <c r="H229" s="10">
        <f t="shared" si="101"/>
        <v>2.19015506724E-4</v>
      </c>
      <c r="I229" s="10">
        <f t="shared" si="101"/>
        <v>1.8728621254000003E-4</v>
      </c>
      <c r="J229" s="10">
        <f t="shared" si="101"/>
        <v>1.5211940437200001E-4</v>
      </c>
      <c r="K229" s="10">
        <f t="shared" si="101"/>
        <v>2.9492927555200004E-4</v>
      </c>
      <c r="L229" s="10">
        <f t="shared" si="101"/>
        <v>2.4675562348799998E-4</v>
      </c>
      <c r="M229" s="10">
        <f t="shared" si="101"/>
        <v>1.9361396423600002E-4</v>
      </c>
      <c r="N229" s="10">
        <f t="shared" si="101"/>
        <v>1.4019701374400002E-4</v>
      </c>
      <c r="O229" s="10">
        <f t="shared" si="101"/>
        <v>1.5222784507200001E-4</v>
      </c>
      <c r="P229" s="10">
        <f t="shared" si="101"/>
        <v>1.9736441558000002E-4</v>
      </c>
      <c r="Q229" s="10">
        <f t="shared" si="101"/>
        <v>1.1198507589600003E-4</v>
      </c>
      <c r="R229" s="10">
        <f t="shared" si="101"/>
        <v>8.7973564480000007E-5</v>
      </c>
      <c r="S229" s="10">
        <f t="shared" si="101"/>
        <v>1.4115658145200002E-4</v>
      </c>
      <c r="T229" s="29">
        <f t="shared" si="101"/>
        <v>1.5632301278E-4</v>
      </c>
      <c r="U229" s="29">
        <f t="shared" si="101"/>
        <v>2.0136362939600003E-4</v>
      </c>
      <c r="V229" s="29">
        <f t="shared" si="101"/>
        <v>2.2865834648400001E-4</v>
      </c>
      <c r="W229" s="29">
        <f t="shared" si="101"/>
        <v>1.7488591629600002E-4</v>
      </c>
    </row>
    <row r="230" spans="1:23" x14ac:dyDescent="0.35">
      <c r="A230" s="17" t="s">
        <v>6</v>
      </c>
      <c r="B230" s="17"/>
      <c r="C230" s="17"/>
      <c r="D230" s="17"/>
      <c r="E230" s="18">
        <f t="shared" ref="E230:W230" si="102">(E229-$D229)/$D229</f>
        <v>0.21482868677335756</v>
      </c>
      <c r="F230" s="18">
        <f t="shared" si="102"/>
        <v>0.29242927365825627</v>
      </c>
      <c r="G230" s="18">
        <f t="shared" si="102"/>
        <v>-7.0037317275900953E-5</v>
      </c>
      <c r="H230" s="18">
        <f t="shared" si="102"/>
        <v>-2.2539998318702455E-2</v>
      </c>
      <c r="I230" s="18">
        <f t="shared" si="102"/>
        <v>-0.16414693935380695</v>
      </c>
      <c r="J230" s="18">
        <f t="shared" si="102"/>
        <v>-0.32109540791287089</v>
      </c>
      <c r="K230" s="18">
        <f t="shared" si="102"/>
        <v>0.3162610012824793</v>
      </c>
      <c r="L230" s="18">
        <f t="shared" si="102"/>
        <v>0.10126335690649871</v>
      </c>
      <c r="M230" s="18">
        <f t="shared" si="102"/>
        <v>-0.13590636280319135</v>
      </c>
      <c r="N230" s="18">
        <f t="shared" si="102"/>
        <v>-0.37430469951785167</v>
      </c>
      <c r="O230" s="18">
        <f t="shared" si="102"/>
        <v>-0.32061144014095461</v>
      </c>
      <c r="P230" s="18">
        <f t="shared" si="102"/>
        <v>-0.119168204707237</v>
      </c>
      <c r="Q230" s="18">
        <f t="shared" si="102"/>
        <v>-0.50021377887399809</v>
      </c>
      <c r="R230" s="18">
        <f t="shared" si="102"/>
        <v>-0.60737647406448425</v>
      </c>
      <c r="S230" s="18">
        <f t="shared" si="102"/>
        <v>-0.37002217602212051</v>
      </c>
      <c r="T230" s="26">
        <f t="shared" si="102"/>
        <v>-0.30233482267846962</v>
      </c>
      <c r="U230" s="26">
        <f t="shared" si="102"/>
        <v>-0.10131982674632217</v>
      </c>
      <c r="V230" s="26">
        <f t="shared" si="102"/>
        <v>2.0495722343305055E-2</v>
      </c>
      <c r="W230" s="26">
        <f t="shared" si="102"/>
        <v>-0.21948911018367095</v>
      </c>
    </row>
    <row r="231" spans="1:23" x14ac:dyDescent="0.35">
      <c r="A231" s="11" t="s">
        <v>7</v>
      </c>
      <c r="D231" s="10"/>
      <c r="E231" s="21">
        <f t="shared" ref="E231:W231" si="103">(E229-D229)/D229</f>
        <v>0.21482868677335756</v>
      </c>
      <c r="F231" s="21">
        <f t="shared" si="103"/>
        <v>6.3877802466954875E-2</v>
      </c>
      <c r="G231" s="21">
        <f t="shared" si="103"/>
        <v>-0.22631746041128031</v>
      </c>
      <c r="H231" s="21">
        <f t="shared" si="103"/>
        <v>-2.247153484744234E-2</v>
      </c>
      <c r="I231" s="21">
        <f t="shared" si="103"/>
        <v>-0.14487236387323363</v>
      </c>
      <c r="J231" s="21">
        <f t="shared" si="103"/>
        <v>-0.18777040600620398</v>
      </c>
      <c r="K231" s="21">
        <f t="shared" si="103"/>
        <v>0.93880114617571075</v>
      </c>
      <c r="L231" s="21">
        <f t="shared" si="103"/>
        <v>-0.16333967516055012</v>
      </c>
      <c r="M231" s="21">
        <f t="shared" si="103"/>
        <v>-0.2153614920738951</v>
      </c>
      <c r="N231" s="21">
        <f t="shared" si="103"/>
        <v>-0.27589410042185275</v>
      </c>
      <c r="O231" s="21">
        <f t="shared" si="103"/>
        <v>8.5813748857506381E-2</v>
      </c>
      <c r="P231" s="21">
        <f t="shared" si="103"/>
        <v>0.29650666398549835</v>
      </c>
      <c r="Q231" s="21">
        <f t="shared" si="103"/>
        <v>-0.43259743370198456</v>
      </c>
      <c r="R231" s="21">
        <f t="shared" si="103"/>
        <v>-0.21441706605886837</v>
      </c>
      <c r="S231" s="22">
        <f t="shared" si="103"/>
        <v>0.60453406982378999</v>
      </c>
      <c r="T231" s="23">
        <f t="shared" si="103"/>
        <v>0.10744402543608843</v>
      </c>
      <c r="U231" s="23">
        <f t="shared" si="103"/>
        <v>0.288125310630928</v>
      </c>
      <c r="V231" s="23">
        <f t="shared" si="103"/>
        <v>0.13554938977744793</v>
      </c>
      <c r="W231" s="23">
        <f t="shared" si="103"/>
        <v>-0.23516495686617164</v>
      </c>
    </row>
    <row r="232" spans="1:23" x14ac:dyDescent="0.35">
      <c r="A232" s="2" t="s">
        <v>23</v>
      </c>
      <c r="D232" s="12">
        <f t="shared" ref="D232:W232" si="104">D229/D$8</f>
        <v>1.1894315658399088E-5</v>
      </c>
      <c r="E232" s="12">
        <f t="shared" si="104"/>
        <v>1.5057448549427007E-5</v>
      </c>
      <c r="F232" s="12">
        <f t="shared" si="104"/>
        <v>1.6537681751486818E-5</v>
      </c>
      <c r="G232" s="12">
        <f t="shared" si="104"/>
        <v>1.294550485471952E-5</v>
      </c>
      <c r="H232" s="12">
        <f t="shared" si="104"/>
        <v>1.3038073834180736E-5</v>
      </c>
      <c r="I232" s="12">
        <f t="shared" si="104"/>
        <v>1.1084707010498563E-5</v>
      </c>
      <c r="J232" s="12">
        <f t="shared" si="104"/>
        <v>9.2440148392294359E-6</v>
      </c>
      <c r="K232" s="12">
        <f t="shared" si="104"/>
        <v>1.8189131314615599E-5</v>
      </c>
      <c r="L232" s="12">
        <f t="shared" si="104"/>
        <v>1.5802105159823258E-5</v>
      </c>
      <c r="M232" s="12">
        <f t="shared" si="104"/>
        <v>1.305770480229867E-5</v>
      </c>
      <c r="N232" s="12">
        <f t="shared" si="104"/>
        <v>9.7299997104889125E-6</v>
      </c>
      <c r="O232" s="12">
        <f t="shared" si="104"/>
        <v>1.0824417819058138E-5</v>
      </c>
      <c r="P232" s="12">
        <f t="shared" si="104"/>
        <v>1.4503826438379951E-5</v>
      </c>
      <c r="Q232" s="12">
        <f t="shared" si="104"/>
        <v>8.6424846398701829E-6</v>
      </c>
      <c r="R232" s="12">
        <f t="shared" si="104"/>
        <v>7.374133417260548E-6</v>
      </c>
      <c r="S232" s="12">
        <f t="shared" si="104"/>
        <v>1.2558200262747358E-5</v>
      </c>
      <c r="T232" s="27">
        <f t="shared" si="104"/>
        <v>1.3635808521156222E-5</v>
      </c>
      <c r="U232" s="27">
        <f t="shared" si="104"/>
        <v>1.8981948880475001E-5</v>
      </c>
      <c r="V232" s="27">
        <f t="shared" si="104"/>
        <v>2.3620328054091536E-5</v>
      </c>
      <c r="W232" s="27">
        <f t="shared" si="104"/>
        <v>1.8451681982784457E-5</v>
      </c>
    </row>
    <row r="233" spans="1:23" x14ac:dyDescent="0.35">
      <c r="A233" s="2" t="s">
        <v>123</v>
      </c>
      <c r="B233" s="2" t="s">
        <v>124</v>
      </c>
      <c r="D233" s="2">
        <v>2.2406595292623582E-4</v>
      </c>
      <c r="E233" s="2">
        <v>2.7220174734400002E-4</v>
      </c>
      <c r="F233" s="2">
        <v>2.8958939679200001E-4</v>
      </c>
      <c r="G233" s="2">
        <v>2.24050259948E-4</v>
      </c>
      <c r="H233" s="2">
        <v>2.19015506724E-4</v>
      </c>
      <c r="I233" s="2">
        <v>1.8728621254000003E-4</v>
      </c>
      <c r="J233" s="2">
        <v>1.5211940437200001E-4</v>
      </c>
      <c r="K233" s="2">
        <v>2.9492927555200004E-4</v>
      </c>
      <c r="L233" s="2">
        <v>2.4675562348799998E-4</v>
      </c>
      <c r="M233" s="2">
        <v>1.9361396423600002E-4</v>
      </c>
      <c r="N233" s="2">
        <v>1.4019701374400002E-4</v>
      </c>
      <c r="O233" s="2">
        <v>1.5222784507200001E-4</v>
      </c>
      <c r="P233" s="2">
        <v>1.9736441558000002E-4</v>
      </c>
      <c r="Q233" s="2">
        <v>1.1198507589600003E-4</v>
      </c>
      <c r="R233" s="2">
        <v>8.7973564480000007E-5</v>
      </c>
      <c r="S233" s="2">
        <v>1.4115658145200002E-4</v>
      </c>
      <c r="T233" s="30">
        <v>1.5632301278E-4</v>
      </c>
      <c r="U233" s="2">
        <v>2.0136362939600003E-4</v>
      </c>
      <c r="V233" s="2">
        <v>2.2865834648400001E-4</v>
      </c>
      <c r="W233" s="2">
        <v>1.7488591629600002E-4</v>
      </c>
    </row>
    <row r="234" spans="1:23" x14ac:dyDescent="0.35"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</row>
    <row r="235" spans="1:23" x14ac:dyDescent="0.35">
      <c r="A235" s="9" t="s">
        <v>125</v>
      </c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/>
    </row>
    <row r="236" spans="1:23" x14ac:dyDescent="0.35">
      <c r="A236" s="2" t="s">
        <v>22</v>
      </c>
      <c r="D236" s="10">
        <f>D240+D241+D242+D243+D244+D245+D246</f>
        <v>0.52282225287117545</v>
      </c>
      <c r="E236" s="10">
        <f t="shared" ref="E236:V236" si="105">E240+E241+E242+E243+E244+E245+E246</f>
        <v>0.5007115219714996</v>
      </c>
      <c r="F236" s="10">
        <f t="shared" si="105"/>
        <v>0.50727587519065687</v>
      </c>
      <c r="G236" s="10">
        <f t="shared" si="105"/>
        <v>0.51073051198437347</v>
      </c>
      <c r="H236" s="10">
        <f t="shared" si="105"/>
        <v>0.47296061926116034</v>
      </c>
      <c r="I236" s="10">
        <f t="shared" si="105"/>
        <v>0.48227643323360003</v>
      </c>
      <c r="J236" s="10">
        <f t="shared" si="105"/>
        <v>0.48674376518140067</v>
      </c>
      <c r="K236" s="10">
        <f t="shared" si="105"/>
        <v>0.47234301089027575</v>
      </c>
      <c r="L236" s="10">
        <f t="shared" si="105"/>
        <v>0.24220826976515714</v>
      </c>
      <c r="M236" s="10">
        <f t="shared" si="105"/>
        <v>0.26794730540731088</v>
      </c>
      <c r="N236" s="10">
        <f t="shared" si="105"/>
        <v>0.22373999471076816</v>
      </c>
      <c r="O236" s="10">
        <f t="shared" si="105"/>
        <v>0.21226151642840604</v>
      </c>
      <c r="P236" s="10">
        <f t="shared" si="105"/>
        <v>0.20308012818869364</v>
      </c>
      <c r="Q236" s="10">
        <f t="shared" si="105"/>
        <v>0.16227524913334757</v>
      </c>
      <c r="R236" s="10">
        <f t="shared" si="105"/>
        <v>0.16207843932537155</v>
      </c>
      <c r="S236" s="10">
        <f t="shared" si="105"/>
        <v>0.13760501981722281</v>
      </c>
      <c r="T236" s="10">
        <f t="shared" si="105"/>
        <v>0.13502231674987666</v>
      </c>
      <c r="U236" s="10">
        <f t="shared" si="105"/>
        <v>0.13090570577741201</v>
      </c>
      <c r="V236" s="10">
        <f t="shared" si="105"/>
        <v>0.1362596768342092</v>
      </c>
      <c r="W236" s="10">
        <f>W240+W241+W242+W243+W244+W245+W246</f>
        <v>0.14917293795214853</v>
      </c>
    </row>
    <row r="237" spans="1:23" x14ac:dyDescent="0.35">
      <c r="A237" s="17" t="s">
        <v>6</v>
      </c>
      <c r="B237" s="17"/>
      <c r="C237" s="17"/>
      <c r="D237" s="17"/>
      <c r="E237" s="18">
        <f t="shared" ref="E237:W237" si="106">(E236-$D236)/$D236</f>
        <v>-4.2291105204972958E-2</v>
      </c>
      <c r="F237" s="18">
        <f t="shared" si="106"/>
        <v>-2.9735493459092009E-2</v>
      </c>
      <c r="G237" s="18">
        <f t="shared" si="106"/>
        <v>-2.312782369227389E-2</v>
      </c>
      <c r="H237" s="18">
        <f t="shared" si="106"/>
        <v>-9.5370144128698986E-2</v>
      </c>
      <c r="I237" s="18">
        <f t="shared" si="106"/>
        <v>-7.7551824573094438E-2</v>
      </c>
      <c r="J237" s="18">
        <f t="shared" si="106"/>
        <v>-6.9007176897393094E-2</v>
      </c>
      <c r="K237" s="18">
        <f t="shared" si="106"/>
        <v>-9.6551441151717571E-2</v>
      </c>
      <c r="L237" s="18">
        <f t="shared" si="106"/>
        <v>-0.53672922597493611</v>
      </c>
      <c r="M237" s="18">
        <f t="shared" si="106"/>
        <v>-0.48749827702277682</v>
      </c>
      <c r="N237" s="18">
        <f t="shared" si="106"/>
        <v>-0.57205342067584453</v>
      </c>
      <c r="O237" s="18">
        <f t="shared" si="106"/>
        <v>-0.59400825947493141</v>
      </c>
      <c r="P237" s="18">
        <f t="shared" si="106"/>
        <v>-0.61156946347742192</v>
      </c>
      <c r="Q237" s="18">
        <f t="shared" si="106"/>
        <v>-0.68961678994690279</v>
      </c>
      <c r="R237" s="18">
        <f t="shared" si="106"/>
        <v>-0.68999322726741685</v>
      </c>
      <c r="S237" s="18">
        <f t="shared" si="106"/>
        <v>-0.73680343737945486</v>
      </c>
      <c r="T237" s="26">
        <f t="shared" si="106"/>
        <v>-0.74174336304857624</v>
      </c>
      <c r="U237" s="26">
        <f t="shared" si="106"/>
        <v>-0.74961718813895351</v>
      </c>
      <c r="V237" s="26">
        <f t="shared" si="106"/>
        <v>-0.73937666943992175</v>
      </c>
      <c r="W237" s="26">
        <f t="shared" si="106"/>
        <v>-0.71467752733756518</v>
      </c>
    </row>
    <row r="238" spans="1:23" x14ac:dyDescent="0.35">
      <c r="A238" s="11" t="s">
        <v>7</v>
      </c>
      <c r="D238" s="10"/>
      <c r="E238" s="21">
        <f t="shared" ref="E238:W238" si="107">(E236-D236)/D236</f>
        <v>-4.2291105204972958E-2</v>
      </c>
      <c r="F238" s="21">
        <f t="shared" si="107"/>
        <v>1.311005026069864E-2</v>
      </c>
      <c r="G238" s="21">
        <f t="shared" si="107"/>
        <v>6.8101736405623411E-3</v>
      </c>
      <c r="H238" s="21">
        <f t="shared" si="107"/>
        <v>-7.3952685098964188E-2</v>
      </c>
      <c r="I238" s="21">
        <f t="shared" si="107"/>
        <v>1.9696806865215275E-2</v>
      </c>
      <c r="J238" s="21">
        <f t="shared" si="107"/>
        <v>9.2630110865002495E-3</v>
      </c>
      <c r="K238" s="21">
        <f t="shared" si="107"/>
        <v>-2.9585903962751355E-2</v>
      </c>
      <c r="L238" s="21">
        <f t="shared" si="107"/>
        <v>-0.48721953288005443</v>
      </c>
      <c r="M238" s="21">
        <f t="shared" si="107"/>
        <v>0.10626819500056735</v>
      </c>
      <c r="N238" s="21">
        <f t="shared" si="107"/>
        <v>-0.16498509148783</v>
      </c>
      <c r="O238" s="21">
        <f t="shared" si="107"/>
        <v>-5.1302755670484888E-2</v>
      </c>
      <c r="P238" s="21">
        <f t="shared" si="107"/>
        <v>-4.3255077011612714E-2</v>
      </c>
      <c r="Q238" s="21">
        <f t="shared" si="107"/>
        <v>-0.20092994533385303</v>
      </c>
      <c r="R238" s="21">
        <f t="shared" si="107"/>
        <v>-1.2128147023474033E-3</v>
      </c>
      <c r="S238" s="22">
        <f t="shared" si="107"/>
        <v>-0.15099737886183917</v>
      </c>
      <c r="T238" s="23">
        <f t="shared" si="107"/>
        <v>-1.8768959670051905E-2</v>
      </c>
      <c r="U238" s="23">
        <f t="shared" si="107"/>
        <v>-3.0488374600255979E-2</v>
      </c>
      <c r="V238" s="23">
        <f t="shared" si="107"/>
        <v>4.0899447621488075E-2</v>
      </c>
      <c r="W238" s="23">
        <f t="shared" si="107"/>
        <v>9.4769497608975295E-2</v>
      </c>
    </row>
    <row r="239" spans="1:23" x14ac:dyDescent="0.35">
      <c r="A239" s="2" t="s">
        <v>23</v>
      </c>
      <c r="D239" s="12">
        <f t="shared" ref="D239:W239" si="108">D236/D$8</f>
        <v>2.7753493235682814E-2</v>
      </c>
      <c r="E239" s="12">
        <f t="shared" si="108"/>
        <v>2.7697977892342625E-2</v>
      </c>
      <c r="F239" s="12">
        <f t="shared" si="108"/>
        <v>2.8969178695916205E-2</v>
      </c>
      <c r="G239" s="12">
        <f t="shared" si="108"/>
        <v>2.9509737341441154E-2</v>
      </c>
      <c r="H239" s="12">
        <f t="shared" si="108"/>
        <v>2.8155519975842511E-2</v>
      </c>
      <c r="I239" s="12">
        <f t="shared" si="108"/>
        <v>2.8543974956624044E-2</v>
      </c>
      <c r="J239" s="12">
        <f t="shared" si="108"/>
        <v>2.9578518314705381E-2</v>
      </c>
      <c r="K239" s="12">
        <f t="shared" si="108"/>
        <v>2.9130743411429603E-2</v>
      </c>
      <c r="L239" s="12">
        <f t="shared" si="108"/>
        <v>1.551089493040058E-2</v>
      </c>
      <c r="M239" s="12">
        <f t="shared" si="108"/>
        <v>1.8070890859480059E-2</v>
      </c>
      <c r="N239" s="12">
        <f t="shared" si="108"/>
        <v>1.5528077422075142E-2</v>
      </c>
      <c r="O239" s="12">
        <f t="shared" si="108"/>
        <v>1.5093213331905397E-2</v>
      </c>
      <c r="P239" s="12">
        <f t="shared" si="108"/>
        <v>1.4923860127860058E-2</v>
      </c>
      <c r="Q239" s="12">
        <f t="shared" si="108"/>
        <v>1.2523645109358343E-2</v>
      </c>
      <c r="R239" s="12">
        <f t="shared" si="108"/>
        <v>1.3585763435996432E-2</v>
      </c>
      <c r="S239" s="12">
        <f t="shared" si="108"/>
        <v>1.2242230424173526E-2</v>
      </c>
      <c r="T239" s="27">
        <f t="shared" si="108"/>
        <v>1.177778258326773E-2</v>
      </c>
      <c r="U239" s="27">
        <f t="shared" si="108"/>
        <v>1.2340090525199363E-2</v>
      </c>
      <c r="V239" s="27">
        <f t="shared" si="108"/>
        <v>1.4075577458064613E-2</v>
      </c>
      <c r="W239" s="27">
        <f t="shared" si="108"/>
        <v>1.5738783715848238E-2</v>
      </c>
    </row>
    <row r="240" spans="1:23" x14ac:dyDescent="0.35">
      <c r="A240" s="2" t="s">
        <v>126</v>
      </c>
      <c r="B240" s="2" t="s">
        <v>127</v>
      </c>
      <c r="D240" s="2">
        <v>6.2648416882085611E-2</v>
      </c>
      <c r="E240" s="2">
        <v>5.9761685870869219E-2</v>
      </c>
      <c r="F240" s="2">
        <v>5.5190556912053566E-2</v>
      </c>
      <c r="G240" s="2">
        <v>5.3060983513513321E-2</v>
      </c>
      <c r="H240" s="2">
        <v>3.243992212442251E-2</v>
      </c>
      <c r="I240" s="2">
        <v>3.2118690559271669E-2</v>
      </c>
      <c r="J240" s="2">
        <v>3.4563075265885104E-2</v>
      </c>
      <c r="K240" s="2">
        <v>3.5371594935182472E-2</v>
      </c>
      <c r="L240" s="2">
        <v>9.9806627975821752E-3</v>
      </c>
      <c r="M240" s="2">
        <v>7.7646306925354463E-3</v>
      </c>
      <c r="N240" s="2">
        <v>4.3282664721439167E-3</v>
      </c>
      <c r="O240" s="2">
        <v>4.235415216413593E-3</v>
      </c>
      <c r="P240" s="2">
        <v>4.0151775507737547E-3</v>
      </c>
      <c r="Q240" s="2">
        <v>5.4548188415583891E-3</v>
      </c>
      <c r="R240" s="2">
        <v>3.9049166443425719E-3</v>
      </c>
      <c r="S240" s="2">
        <v>3.960521917596653E-3</v>
      </c>
      <c r="T240" s="30">
        <v>3.6431229278126348E-3</v>
      </c>
      <c r="U240" s="2">
        <v>4.1607374761782482E-3</v>
      </c>
      <c r="V240" s="2">
        <v>4.1971183767253988E-3</v>
      </c>
      <c r="W240" s="2">
        <v>4.2957487833653859E-3</v>
      </c>
    </row>
    <row r="241" spans="1:23" x14ac:dyDescent="0.35">
      <c r="A241" s="2" t="s">
        <v>128</v>
      </c>
      <c r="B241" s="2" t="s">
        <v>129</v>
      </c>
      <c r="D241" s="2">
        <v>1.087279470168729E-2</v>
      </c>
      <c r="E241" s="2">
        <v>6.6802445492097282E-3</v>
      </c>
      <c r="F241" s="2">
        <v>4.5342395257745661E-3</v>
      </c>
      <c r="G241" s="2">
        <v>8.2868374474755722E-3</v>
      </c>
      <c r="H241" s="2">
        <v>3.6110253741027257E-3</v>
      </c>
      <c r="I241" s="2">
        <v>2.5871542911249218E-3</v>
      </c>
      <c r="J241" s="2">
        <v>4.7828892617564622E-3</v>
      </c>
      <c r="K241" s="2">
        <v>4.0229025027422663E-3</v>
      </c>
      <c r="L241" s="2">
        <v>1.6371495876403466E-3</v>
      </c>
      <c r="M241" s="2">
        <v>1.0511102189243004E-3</v>
      </c>
      <c r="N241" s="2">
        <v>6.4289474604190585E-4</v>
      </c>
      <c r="O241" s="2">
        <v>5.0227958765249492E-4</v>
      </c>
      <c r="P241" s="2">
        <v>5.9682954161614484E-4</v>
      </c>
      <c r="Q241" s="2">
        <v>5.8605523521385006E-4</v>
      </c>
      <c r="R241" s="2">
        <v>8.8650422490629008E-4</v>
      </c>
      <c r="S241" s="2">
        <v>5.0493828182378525E-4</v>
      </c>
      <c r="T241" s="30">
        <v>5.3734383463632405E-4</v>
      </c>
      <c r="U241" s="2">
        <v>4.0737016193277708E-4</v>
      </c>
      <c r="V241" s="2">
        <v>4.2731204058664711E-4</v>
      </c>
      <c r="W241" s="2">
        <v>3.0218338552946467E-4</v>
      </c>
    </row>
    <row r="242" spans="1:23" x14ac:dyDescent="0.35">
      <c r="A242" s="2" t="s">
        <v>130</v>
      </c>
      <c r="B242" s="2" t="s">
        <v>131</v>
      </c>
      <c r="D242" s="2">
        <v>1.99E-3</v>
      </c>
      <c r="E242" s="2">
        <v>1.99E-3</v>
      </c>
      <c r="F242" s="2">
        <v>1.99E-3</v>
      </c>
      <c r="G242" s="2">
        <v>1.99E-3</v>
      </c>
      <c r="H242" s="2">
        <v>1.99E-3</v>
      </c>
      <c r="I242" s="2">
        <v>1.99E-3</v>
      </c>
      <c r="J242" s="2">
        <v>1.99E-3</v>
      </c>
      <c r="K242" s="2">
        <v>1.99E-3</v>
      </c>
      <c r="L242" s="2">
        <v>1.99E-3</v>
      </c>
      <c r="M242" s="2">
        <v>1.99E-3</v>
      </c>
      <c r="N242" s="2">
        <v>1.99E-3</v>
      </c>
      <c r="O242" s="2">
        <v>1.99E-3</v>
      </c>
      <c r="P242" s="2">
        <v>1.99E-3</v>
      </c>
      <c r="Q242" s="2">
        <v>1.99E-3</v>
      </c>
      <c r="R242" s="2">
        <v>1.99E-3</v>
      </c>
      <c r="S242" s="2">
        <v>1.99E-3</v>
      </c>
      <c r="T242" s="30">
        <v>1.99E-3</v>
      </c>
      <c r="U242" s="2">
        <v>1.99E-3</v>
      </c>
      <c r="V242" s="2">
        <v>1.99E-3</v>
      </c>
      <c r="W242" s="2">
        <v>1.99E-3</v>
      </c>
    </row>
    <row r="243" spans="1:23" x14ac:dyDescent="0.35">
      <c r="A243" s="2" t="s">
        <v>132</v>
      </c>
      <c r="B243" s="2" t="s">
        <v>133</v>
      </c>
      <c r="D243" s="2">
        <v>0.42673499999999998</v>
      </c>
      <c r="E243" s="2">
        <v>0.424313</v>
      </c>
      <c r="F243" s="2">
        <v>0.43496299999999999</v>
      </c>
      <c r="G243" s="2">
        <v>0.43893300000000002</v>
      </c>
      <c r="H243" s="2">
        <v>0.42715199999999998</v>
      </c>
      <c r="I243" s="2">
        <v>0.43463299999999999</v>
      </c>
      <c r="J243" s="2">
        <v>0.43659300000000001</v>
      </c>
      <c r="K243" s="2">
        <v>0.42477799999999999</v>
      </c>
      <c r="L243" s="2">
        <v>0.216701</v>
      </c>
      <c r="M243" s="2">
        <v>0.23310800000000001</v>
      </c>
      <c r="N243" s="2">
        <v>0.191806</v>
      </c>
      <c r="O243" s="2">
        <v>0.188218</v>
      </c>
      <c r="P243" s="2">
        <v>0.17866499999999999</v>
      </c>
      <c r="Q243" s="2">
        <v>0.14016100000000001</v>
      </c>
      <c r="R243" s="2">
        <v>0.134996</v>
      </c>
      <c r="S243" s="2">
        <v>0.111944</v>
      </c>
      <c r="T243" s="30">
        <v>0.10999299999999999</v>
      </c>
      <c r="U243" s="2">
        <v>0.103751</v>
      </c>
      <c r="V243" s="2">
        <v>9.801E-2</v>
      </c>
      <c r="W243" s="2">
        <v>0.10724499999999999</v>
      </c>
    </row>
    <row r="244" spans="1:23" x14ac:dyDescent="0.35">
      <c r="A244" s="2" t="s">
        <v>134</v>
      </c>
      <c r="B244" s="2" t="s">
        <v>135</v>
      </c>
      <c r="D244" s="2">
        <v>1.9599999999999999E-5</v>
      </c>
      <c r="E244" s="2">
        <v>9.7999999999999993E-6</v>
      </c>
      <c r="F244" s="2">
        <v>5.5999999999999997E-6</v>
      </c>
      <c r="G244" s="2">
        <v>5.5999999999999997E-6</v>
      </c>
      <c r="H244" s="2">
        <v>9.7999999999999993E-6</v>
      </c>
      <c r="I244" s="2">
        <v>6.9999999999999999E-6</v>
      </c>
      <c r="J244" s="2">
        <v>1.26E-5</v>
      </c>
      <c r="K244" s="2">
        <v>1.4E-5</v>
      </c>
      <c r="L244" s="2">
        <v>1.4E-5</v>
      </c>
      <c r="M244" s="2">
        <v>1.4E-5</v>
      </c>
      <c r="N244" s="2">
        <v>8.3999999999999992E-6</v>
      </c>
      <c r="O244" s="2">
        <v>9.7999999999999993E-6</v>
      </c>
      <c r="P244" s="2">
        <v>9.7999999999999993E-6</v>
      </c>
      <c r="Q244" s="2">
        <v>9.7999999999999993E-6</v>
      </c>
      <c r="R244" s="2">
        <v>1.1199999999999999E-5</v>
      </c>
      <c r="S244" s="2">
        <v>9.7999999999999993E-6</v>
      </c>
      <c r="T244" s="30">
        <v>1.1199999999999999E-5</v>
      </c>
      <c r="U244" s="2">
        <v>8.3999999999999992E-6</v>
      </c>
      <c r="V244" s="2">
        <v>6.9999999999999999E-6</v>
      </c>
      <c r="W244" s="2">
        <v>6.9999999999999999E-6</v>
      </c>
    </row>
    <row r="245" spans="1:23" x14ac:dyDescent="0.35">
      <c r="A245" s="2" t="s">
        <v>419</v>
      </c>
      <c r="B245" s="2" t="s">
        <v>420</v>
      </c>
      <c r="C245" s="28"/>
      <c r="D245" s="2">
        <v>1.2351000000000001E-2</v>
      </c>
      <c r="E245" s="2">
        <v>0</v>
      </c>
      <c r="F245" s="2">
        <v>0</v>
      </c>
      <c r="G245" s="2">
        <v>0</v>
      </c>
      <c r="H245" s="2">
        <v>0</v>
      </c>
      <c r="I245" s="2">
        <v>0</v>
      </c>
      <c r="J245" s="2">
        <v>0</v>
      </c>
      <c r="K245" s="2">
        <v>0</v>
      </c>
      <c r="L245" s="2">
        <v>0</v>
      </c>
      <c r="M245" s="2">
        <v>0</v>
      </c>
      <c r="N245" s="2">
        <v>0</v>
      </c>
      <c r="O245" s="2">
        <v>0</v>
      </c>
      <c r="P245" s="2">
        <v>0</v>
      </c>
      <c r="Q245" s="2">
        <v>0</v>
      </c>
      <c r="R245" s="2">
        <v>0</v>
      </c>
      <c r="S245" s="2">
        <v>0</v>
      </c>
      <c r="T245" s="30">
        <v>0</v>
      </c>
      <c r="U245" s="30">
        <v>0</v>
      </c>
      <c r="V245" s="30">
        <v>0</v>
      </c>
      <c r="W245" s="30">
        <v>3.1080000000000001E-3</v>
      </c>
    </row>
    <row r="246" spans="1:23" x14ac:dyDescent="0.35">
      <c r="A246" s="2" t="s">
        <v>136</v>
      </c>
      <c r="B246" s="2" t="s">
        <v>137</v>
      </c>
      <c r="D246" s="2">
        <v>8.2054412874025644E-3</v>
      </c>
      <c r="E246" s="2">
        <v>7.9567915514206691E-3</v>
      </c>
      <c r="F246" s="2">
        <v>1.0592478752828765E-2</v>
      </c>
      <c r="G246" s="2">
        <v>8.4540910233844614E-3</v>
      </c>
      <c r="H246" s="2">
        <v>7.7578717626351516E-3</v>
      </c>
      <c r="I246" s="2">
        <v>1.094058838320342E-2</v>
      </c>
      <c r="J246" s="2">
        <v>8.8022006537591142E-3</v>
      </c>
      <c r="K246" s="2">
        <v>6.166513452351018E-3</v>
      </c>
      <c r="L246" s="2">
        <v>1.1885457379934624E-2</v>
      </c>
      <c r="M246" s="2">
        <v>2.4019564495851145E-2</v>
      </c>
      <c r="N246" s="2">
        <v>2.4964433492582351E-2</v>
      </c>
      <c r="O246" s="2">
        <v>1.7306021624339956E-2</v>
      </c>
      <c r="P246" s="2">
        <v>1.7803321096303747E-2</v>
      </c>
      <c r="Q246" s="2">
        <v>1.407357505657531E-2</v>
      </c>
      <c r="R246" s="2">
        <v>2.0289818456122703E-2</v>
      </c>
      <c r="S246" s="2">
        <v>1.9195759617802365E-2</v>
      </c>
      <c r="T246" s="2">
        <v>1.8847649987427707E-2</v>
      </c>
      <c r="U246" s="2">
        <v>2.0588198139300982E-2</v>
      </c>
      <c r="V246" s="2">
        <v>3.1628246416897161E-2</v>
      </c>
      <c r="W246" s="2">
        <v>3.2225005783253706E-2</v>
      </c>
    </row>
    <row r="249" spans="1:23" x14ac:dyDescent="0.35">
      <c r="A249" s="9" t="s">
        <v>138</v>
      </c>
    </row>
    <row r="250" spans="1:23" x14ac:dyDescent="0.35">
      <c r="A250" s="2" t="s">
        <v>53</v>
      </c>
    </row>
    <row r="251" spans="1:23" x14ac:dyDescent="0.35">
      <c r="A251" s="4" t="s">
        <v>139</v>
      </c>
      <c r="B251" s="4"/>
      <c r="C251" s="4"/>
    </row>
    <row r="252" spans="1:23" x14ac:dyDescent="0.35">
      <c r="A252" s="4" t="s">
        <v>140</v>
      </c>
      <c r="B252" s="4"/>
      <c r="C252" s="4"/>
    </row>
    <row r="253" spans="1:23" x14ac:dyDescent="0.35">
      <c r="A253" s="4" t="s">
        <v>141</v>
      </c>
      <c r="B253" s="4"/>
      <c r="C253" s="4"/>
    </row>
    <row r="254" spans="1:23" x14ac:dyDescent="0.35">
      <c r="A254" s="4" t="s">
        <v>341</v>
      </c>
      <c r="B254" s="4"/>
      <c r="C254" s="4"/>
    </row>
    <row r="255" spans="1:23" x14ac:dyDescent="0.35">
      <c r="A255" s="4" t="s">
        <v>342</v>
      </c>
      <c r="B255" s="4"/>
      <c r="C255" s="4"/>
    </row>
    <row r="256" spans="1:23" x14ac:dyDescent="0.35">
      <c r="A256" s="2" t="s">
        <v>22</v>
      </c>
      <c r="D256" s="10">
        <f t="shared" ref="D256:W256" si="109">D260+D261+D262+D263+D264</f>
        <v>0.17839100699999999</v>
      </c>
      <c r="E256" s="10">
        <f t="shared" si="109"/>
        <v>0.20277658699999998</v>
      </c>
      <c r="F256" s="10">
        <f t="shared" si="109"/>
        <v>0.20172463699999998</v>
      </c>
      <c r="G256" s="10">
        <f t="shared" si="109"/>
        <v>0.19405705700000001</v>
      </c>
      <c r="H256" s="10">
        <f t="shared" si="109"/>
        <v>0.11996672899999999</v>
      </c>
      <c r="I256" s="10">
        <f t="shared" si="109"/>
        <v>0.12841771999999999</v>
      </c>
      <c r="J256" s="10">
        <f t="shared" si="109"/>
        <v>0.14603777200000001</v>
      </c>
      <c r="K256" s="10">
        <f t="shared" si="109"/>
        <v>0.15609091000000003</v>
      </c>
      <c r="L256" s="10">
        <f t="shared" si="109"/>
        <v>0.177944302</v>
      </c>
      <c r="M256" s="10">
        <f t="shared" si="109"/>
        <v>0.16723320800000002</v>
      </c>
      <c r="N256" s="10">
        <f t="shared" si="109"/>
        <v>0.194139796</v>
      </c>
      <c r="O256" s="10">
        <f t="shared" si="109"/>
        <v>0.18283914100000001</v>
      </c>
      <c r="P256" s="10">
        <f t="shared" si="109"/>
        <v>0.19206341400000002</v>
      </c>
      <c r="Q256" s="10">
        <f t="shared" si="109"/>
        <v>0.2089619861</v>
      </c>
      <c r="R256" s="10">
        <f t="shared" si="109"/>
        <v>0.22788659290000005</v>
      </c>
      <c r="S256" s="10">
        <f t="shared" si="109"/>
        <v>0.21851394519999998</v>
      </c>
      <c r="T256" s="10">
        <f t="shared" si="109"/>
        <v>0.25342571280000004</v>
      </c>
      <c r="U256" s="10">
        <f t="shared" si="109"/>
        <v>0.24745894599999999</v>
      </c>
      <c r="V256" s="10">
        <f t="shared" si="109"/>
        <v>0.20494478379999997</v>
      </c>
      <c r="W256" s="10">
        <f t="shared" si="109"/>
        <v>0.22406117699999997</v>
      </c>
    </row>
    <row r="257" spans="1:23" x14ac:dyDescent="0.35">
      <c r="A257" s="17" t="s">
        <v>6</v>
      </c>
      <c r="B257" s="17"/>
      <c r="C257" s="17"/>
      <c r="D257" s="17"/>
      <c r="E257" s="18">
        <f t="shared" ref="E257:W257" si="110">(E256-$D256)/$D256</f>
        <v>0.13669736165568028</v>
      </c>
      <c r="F257" s="18">
        <f t="shared" si="110"/>
        <v>0.13080048368133262</v>
      </c>
      <c r="G257" s="18">
        <f t="shared" si="110"/>
        <v>8.7818608479518334E-2</v>
      </c>
      <c r="H257" s="18">
        <f t="shared" si="110"/>
        <v>-0.32750685688993281</v>
      </c>
      <c r="I257" s="18">
        <f t="shared" si="110"/>
        <v>-0.2801334430496264</v>
      </c>
      <c r="J257" s="18">
        <f t="shared" si="110"/>
        <v>-0.1813613564051465</v>
      </c>
      <c r="K257" s="18">
        <f t="shared" si="110"/>
        <v>-0.12500684521613786</v>
      </c>
      <c r="L257" s="18">
        <f t="shared" si="110"/>
        <v>-2.5040780222738007E-3</v>
      </c>
      <c r="M257" s="18">
        <f t="shared" si="110"/>
        <v>-6.2546869304908229E-2</v>
      </c>
      <c r="N257" s="18">
        <f t="shared" si="110"/>
        <v>8.8282415491942448E-2</v>
      </c>
      <c r="O257" s="18">
        <f t="shared" si="110"/>
        <v>2.4934743487377817E-2</v>
      </c>
      <c r="P257" s="18">
        <f t="shared" si="110"/>
        <v>7.6642916198124411E-2</v>
      </c>
      <c r="Q257" s="18">
        <f t="shared" si="110"/>
        <v>0.17137062912594023</v>
      </c>
      <c r="R257" s="18">
        <f t="shared" si="110"/>
        <v>0.27745561131341145</v>
      </c>
      <c r="S257" s="18">
        <f t="shared" si="110"/>
        <v>0.22491569992651025</v>
      </c>
      <c r="T257" s="26">
        <f t="shared" si="110"/>
        <v>0.42061932976251459</v>
      </c>
      <c r="U257" s="26">
        <f t="shared" si="110"/>
        <v>0.38717164144939209</v>
      </c>
      <c r="V257" s="26">
        <f t="shared" si="110"/>
        <v>0.1488515438449203</v>
      </c>
      <c r="W257" s="26">
        <f t="shared" si="110"/>
        <v>0.25601161610125328</v>
      </c>
    </row>
    <row r="258" spans="1:23" ht="17.25" customHeight="1" x14ac:dyDescent="0.35">
      <c r="A258" s="11" t="s">
        <v>7</v>
      </c>
      <c r="D258" s="10"/>
      <c r="E258" s="21">
        <f t="shared" ref="E258:W258" si="111">(E256-D256)/D256</f>
        <v>0.13669736165568028</v>
      </c>
      <c r="F258" s="21">
        <f t="shared" si="111"/>
        <v>-5.1877290941877629E-3</v>
      </c>
      <c r="G258" s="21">
        <f t="shared" si="111"/>
        <v>-3.801013160331021E-2</v>
      </c>
      <c r="H258" s="21">
        <f t="shared" si="111"/>
        <v>-0.38179661768239642</v>
      </c>
      <c r="I258" s="21">
        <f t="shared" si="111"/>
        <v>7.0444456312549725E-2</v>
      </c>
      <c r="J258" s="21">
        <f t="shared" si="111"/>
        <v>0.13720888363381648</v>
      </c>
      <c r="K258" s="21">
        <f t="shared" si="111"/>
        <v>6.8839300013424032E-2</v>
      </c>
      <c r="L258" s="21">
        <f t="shared" si="111"/>
        <v>0.14000425777516429</v>
      </c>
      <c r="M258" s="21">
        <f t="shared" si="111"/>
        <v>-6.0193520554538332E-2</v>
      </c>
      <c r="N258" s="21">
        <f t="shared" si="111"/>
        <v>0.16089261410329447</v>
      </c>
      <c r="O258" s="21">
        <f t="shared" si="111"/>
        <v>-5.820885378904999E-2</v>
      </c>
      <c r="P258" s="21">
        <f t="shared" si="111"/>
        <v>5.0450209673649715E-2</v>
      </c>
      <c r="Q258" s="21">
        <f t="shared" si="111"/>
        <v>8.7984336777435293E-2</v>
      </c>
      <c r="R258" s="21">
        <f t="shared" si="111"/>
        <v>9.0564830250721137E-2</v>
      </c>
      <c r="S258" s="22">
        <f t="shared" si="111"/>
        <v>-4.1128561275708415E-2</v>
      </c>
      <c r="T258" s="23">
        <f t="shared" si="111"/>
        <v>0.15976905990162893</v>
      </c>
      <c r="U258" s="23">
        <f t="shared" si="111"/>
        <v>-2.3544441225302731E-2</v>
      </c>
      <c r="V258" s="23">
        <f t="shared" si="111"/>
        <v>-0.17180289048834796</v>
      </c>
      <c r="W258" s="23">
        <f t="shared" si="111"/>
        <v>9.3275822129023619E-2</v>
      </c>
    </row>
    <row r="259" spans="1:23" x14ac:dyDescent="0.35">
      <c r="A259" s="2" t="s">
        <v>23</v>
      </c>
      <c r="D259" s="12">
        <f t="shared" ref="D259:W259" si="112">D256/D$8</f>
        <v>9.4697071115316042E-3</v>
      </c>
      <c r="E259" s="12">
        <f t="shared" si="112"/>
        <v>1.1217040506070841E-2</v>
      </c>
      <c r="F259" s="12">
        <f t="shared" si="112"/>
        <v>1.1519958551991991E-2</v>
      </c>
      <c r="G259" s="12">
        <f t="shared" si="112"/>
        <v>1.1212513540797201E-2</v>
      </c>
      <c r="H259" s="12">
        <f t="shared" si="112"/>
        <v>7.1416635915111269E-3</v>
      </c>
      <c r="I259" s="12">
        <f t="shared" si="112"/>
        <v>7.6005210519819785E-3</v>
      </c>
      <c r="J259" s="12">
        <f t="shared" si="112"/>
        <v>8.8744452887464086E-3</v>
      </c>
      <c r="K259" s="12">
        <f t="shared" si="112"/>
        <v>9.6265725187639553E-3</v>
      </c>
      <c r="L259" s="12">
        <f t="shared" si="112"/>
        <v>1.1395462980936253E-2</v>
      </c>
      <c r="M259" s="12">
        <f t="shared" si="112"/>
        <v>1.1278534953933789E-2</v>
      </c>
      <c r="N259" s="12">
        <f t="shared" si="112"/>
        <v>1.3473754600248886E-2</v>
      </c>
      <c r="O259" s="12">
        <f t="shared" si="112"/>
        <v>1.3001085674737135E-2</v>
      </c>
      <c r="P259" s="12">
        <f t="shared" si="112"/>
        <v>1.4114268844423846E-2</v>
      </c>
      <c r="Q259" s="12">
        <f t="shared" si="112"/>
        <v>1.6126709213138312E-2</v>
      </c>
      <c r="R259" s="12">
        <f t="shared" si="112"/>
        <v>1.9101944430495135E-2</v>
      </c>
      <c r="S259" s="12">
        <f t="shared" si="112"/>
        <v>1.9440410470394829E-2</v>
      </c>
      <c r="T259" s="27">
        <f t="shared" si="112"/>
        <v>2.2105923066756863E-2</v>
      </c>
      <c r="U259" s="27">
        <f t="shared" si="112"/>
        <v>2.3327216921337095E-2</v>
      </c>
      <c r="V259" s="27">
        <f t="shared" si="112"/>
        <v>2.1170725236000058E-2</v>
      </c>
      <c r="W259" s="27">
        <f t="shared" si="112"/>
        <v>2.3640014417712938E-2</v>
      </c>
    </row>
    <row r="260" spans="1:23" x14ac:dyDescent="0.35">
      <c r="A260" s="2" t="s">
        <v>142</v>
      </c>
      <c r="B260" s="2" t="s">
        <v>143</v>
      </c>
      <c r="D260" s="2">
        <v>9.4784430000000003E-2</v>
      </c>
      <c r="E260" s="2">
        <v>0.12422306</v>
      </c>
      <c r="F260" s="2">
        <v>0.12562536999999999</v>
      </c>
      <c r="G260" s="2">
        <v>0.109421</v>
      </c>
      <c r="H260" s="2">
        <v>6.7848169999999999E-2</v>
      </c>
      <c r="I260" s="2">
        <v>6.9706909999999997E-2</v>
      </c>
      <c r="J260" s="2">
        <v>7.8292760000000003E-2</v>
      </c>
      <c r="K260" s="2">
        <v>9.4948879999999999E-2</v>
      </c>
      <c r="L260" s="2">
        <v>0.11111749999999999</v>
      </c>
      <c r="M260" s="2">
        <v>9.7990229999999998E-2</v>
      </c>
      <c r="N260" s="2">
        <v>0.1252433</v>
      </c>
      <c r="O260" s="2">
        <v>0.11075727</v>
      </c>
      <c r="P260" s="2">
        <v>0.10902359</v>
      </c>
      <c r="Q260" s="2">
        <v>0.12378535</v>
      </c>
      <c r="R260" s="2">
        <v>0.13967876000000001</v>
      </c>
      <c r="S260" s="2">
        <v>0.13501683</v>
      </c>
      <c r="T260" s="30">
        <v>0.15335786700000001</v>
      </c>
      <c r="U260" s="2">
        <v>0.16670264000000001</v>
      </c>
      <c r="V260" s="2">
        <v>0.12300678</v>
      </c>
      <c r="W260" s="2">
        <v>0.14058979999999999</v>
      </c>
    </row>
    <row r="261" spans="1:23" x14ac:dyDescent="0.35">
      <c r="A261" s="2" t="s">
        <v>145</v>
      </c>
      <c r="B261" s="2" t="s">
        <v>146</v>
      </c>
      <c r="D261" s="2">
        <v>1.208562E-3</v>
      </c>
      <c r="E261" s="2">
        <v>1.9776189999999999E-3</v>
      </c>
      <c r="F261" s="2">
        <v>1.7123590000000001E-3</v>
      </c>
      <c r="G261" s="2">
        <v>1.6217200000000001E-3</v>
      </c>
      <c r="H261" s="2">
        <v>2.1048200000000001E-4</v>
      </c>
      <c r="I261" s="2">
        <v>7.8127700000000003E-4</v>
      </c>
      <c r="J261" s="2">
        <v>1.53922E-3</v>
      </c>
      <c r="K261" s="2">
        <v>1.450371E-3</v>
      </c>
      <c r="L261" s="2">
        <v>1.13648E-3</v>
      </c>
      <c r="M261" s="2">
        <v>1.600043E-3</v>
      </c>
      <c r="N261" s="2">
        <v>1.5169770000000001E-3</v>
      </c>
      <c r="O261" s="2">
        <v>1.438256E-3</v>
      </c>
      <c r="P261" s="2">
        <v>8.0686799999999997E-4</v>
      </c>
      <c r="Q261" s="2">
        <v>5.8665100000000002E-5</v>
      </c>
      <c r="R261" s="2">
        <v>5.3233899999999999E-5</v>
      </c>
      <c r="S261" s="2">
        <v>7.3222199999999998E-5</v>
      </c>
      <c r="T261" s="30">
        <v>6.0108800000000003E-5</v>
      </c>
      <c r="U261" s="2">
        <v>6.5646300000000003E-4</v>
      </c>
      <c r="V261" s="2">
        <v>5.7587799999999998E-5</v>
      </c>
      <c r="W261" s="2">
        <v>6.6925E-5</v>
      </c>
    </row>
    <row r="262" spans="1:23" x14ac:dyDescent="0.35">
      <c r="A262" s="2" t="s">
        <v>147</v>
      </c>
      <c r="B262" s="2" t="s">
        <v>148</v>
      </c>
      <c r="D262" s="2">
        <v>1.8516000000000001E-2</v>
      </c>
      <c r="E262" s="2">
        <v>1.0884E-2</v>
      </c>
      <c r="F262" s="2">
        <v>4.2005999999999996E-3</v>
      </c>
      <c r="G262" s="2">
        <v>4.3704E-3</v>
      </c>
      <c r="H262" s="2">
        <v>4.3721999999999997E-3</v>
      </c>
      <c r="I262" s="2">
        <v>3.4014000000000002E-3</v>
      </c>
      <c r="J262" s="2">
        <v>3.2807999999999999E-3</v>
      </c>
      <c r="K262" s="2">
        <v>5.679E-3</v>
      </c>
      <c r="L262" s="2">
        <v>3.5070000000000001E-3</v>
      </c>
      <c r="M262" s="2">
        <v>3.1794000000000002E-3</v>
      </c>
      <c r="N262" s="2">
        <v>3.1662000000000001E-3</v>
      </c>
      <c r="O262" s="2">
        <v>3.3863999999999999E-3</v>
      </c>
      <c r="P262" s="2">
        <v>3.3822000000000001E-3</v>
      </c>
      <c r="Q262" s="2">
        <v>3.6305999999999999E-3</v>
      </c>
      <c r="R262" s="2">
        <v>3.7098000000000001E-3</v>
      </c>
      <c r="S262" s="2">
        <v>3.1338E-3</v>
      </c>
      <c r="T262" s="30">
        <v>2.95518E-3</v>
      </c>
      <c r="U262" s="2">
        <v>3.2339999999999999E-3</v>
      </c>
      <c r="V262" s="2">
        <v>2.2200000000000002E-3</v>
      </c>
      <c r="W262" s="2">
        <v>3.0565800000000001E-3</v>
      </c>
    </row>
    <row r="263" spans="1:23" x14ac:dyDescent="0.35">
      <c r="A263" s="2" t="s">
        <v>149</v>
      </c>
      <c r="B263" s="2" t="s">
        <v>150</v>
      </c>
      <c r="D263" s="2">
        <v>6.2469592999999997E-2</v>
      </c>
      <c r="E263" s="2">
        <v>6.4334046000000006E-2</v>
      </c>
      <c r="F263" s="2">
        <v>6.8833902000000002E-2</v>
      </c>
      <c r="G263" s="2">
        <v>7.7097160999999997E-2</v>
      </c>
      <c r="H263" s="2">
        <v>4.6085945000000003E-2</v>
      </c>
      <c r="I263" s="2">
        <v>5.2808129000000002E-2</v>
      </c>
      <c r="J263" s="2">
        <v>6.1168842000000001E-2</v>
      </c>
      <c r="K263" s="2">
        <v>5.2300157E-2</v>
      </c>
      <c r="L263" s="2">
        <v>6.0371248000000002E-2</v>
      </c>
      <c r="M263" s="2">
        <v>6.2983595000000003E-2</v>
      </c>
      <c r="N263" s="2">
        <v>6.2842498999999996E-2</v>
      </c>
      <c r="O263" s="2">
        <v>6.5672247000000003E-2</v>
      </c>
      <c r="P263" s="2">
        <v>7.6905009999999996E-2</v>
      </c>
      <c r="Q263" s="2">
        <v>7.9542307000000007E-2</v>
      </c>
      <c r="R263" s="2">
        <v>8.2405618999999999E-2</v>
      </c>
      <c r="S263" s="2">
        <v>7.7958335000000004E-2</v>
      </c>
      <c r="T263" s="30">
        <v>9.4742622999999998E-2</v>
      </c>
      <c r="U263" s="2">
        <v>7.5145157000000004E-2</v>
      </c>
      <c r="V263" s="2">
        <v>7.8012022E-2</v>
      </c>
      <c r="W263" s="2">
        <v>7.8012022E-2</v>
      </c>
    </row>
    <row r="264" spans="1:23" x14ac:dyDescent="0.35">
      <c r="A264" s="2" t="s">
        <v>151</v>
      </c>
      <c r="B264" s="2" t="s">
        <v>152</v>
      </c>
      <c r="D264" s="2">
        <v>1.412422E-3</v>
      </c>
      <c r="E264" s="2">
        <v>1.357862E-3</v>
      </c>
      <c r="F264" s="2">
        <v>1.352406E-3</v>
      </c>
      <c r="G264" s="2">
        <v>1.5467759999999999E-3</v>
      </c>
      <c r="H264" s="2">
        <v>1.4499319999999999E-3</v>
      </c>
      <c r="I264" s="2">
        <v>1.720004E-3</v>
      </c>
      <c r="J264" s="2">
        <v>1.7561499999999999E-3</v>
      </c>
      <c r="K264" s="2">
        <v>1.7125020000000001E-3</v>
      </c>
      <c r="L264" s="2">
        <v>1.8120740000000001E-3</v>
      </c>
      <c r="M264" s="2">
        <v>1.4799399999999999E-3</v>
      </c>
      <c r="N264" s="2">
        <v>1.37082E-3</v>
      </c>
      <c r="O264" s="2">
        <v>1.584968E-3</v>
      </c>
      <c r="P264" s="2">
        <v>1.9457460000000002E-3</v>
      </c>
      <c r="Q264" s="2">
        <v>1.945064E-3</v>
      </c>
      <c r="R264" s="2">
        <v>2.0391799999999998E-3</v>
      </c>
      <c r="S264" s="2">
        <v>2.3317580000000002E-3</v>
      </c>
      <c r="T264" s="30">
        <v>2.309934E-3</v>
      </c>
      <c r="U264" s="2">
        <v>1.7206859999999999E-3</v>
      </c>
      <c r="V264" s="2">
        <v>1.6483940000000001E-3</v>
      </c>
      <c r="W264" s="2">
        <v>2.33585E-3</v>
      </c>
    </row>
    <row r="267" spans="1:23" x14ac:dyDescent="0.35">
      <c r="A267" s="9" t="s">
        <v>153</v>
      </c>
    </row>
    <row r="268" spans="1:23" x14ac:dyDescent="0.35">
      <c r="A268" s="2" t="s">
        <v>53</v>
      </c>
    </row>
    <row r="269" spans="1:23" x14ac:dyDescent="0.35">
      <c r="A269" s="37" t="s">
        <v>154</v>
      </c>
      <c r="B269" s="4"/>
      <c r="C269" s="4"/>
    </row>
    <row r="270" spans="1:23" x14ac:dyDescent="0.35">
      <c r="A270" s="2" t="s">
        <v>22</v>
      </c>
      <c r="D270" s="10">
        <f t="shared" ref="D270:W270" si="113">D274</f>
        <v>1.6476690000000001</v>
      </c>
      <c r="E270" s="10">
        <f t="shared" si="113"/>
        <v>0.45802500000000002</v>
      </c>
      <c r="F270" s="10">
        <f t="shared" si="113"/>
        <v>0.53308699999999998</v>
      </c>
      <c r="G270" s="10">
        <f t="shared" si="113"/>
        <v>0.24645600000000001</v>
      </c>
      <c r="H270" s="10">
        <f t="shared" si="113"/>
        <v>0.32813700000000001</v>
      </c>
      <c r="I270" s="10">
        <f t="shared" si="113"/>
        <v>0.47083999999999998</v>
      </c>
      <c r="J270" s="10">
        <f t="shared" si="113"/>
        <v>0.66175300000000004</v>
      </c>
      <c r="K270" s="10">
        <f t="shared" si="113"/>
        <v>0.33004299999999998</v>
      </c>
      <c r="L270" s="10">
        <f t="shared" si="113"/>
        <v>0.40302900000000003</v>
      </c>
      <c r="M270" s="10">
        <f t="shared" si="113"/>
        <v>0.40789799999999998</v>
      </c>
      <c r="N270" s="10">
        <f t="shared" si="113"/>
        <v>0.24329100000000001</v>
      </c>
      <c r="O270" s="10">
        <f t="shared" si="113"/>
        <v>0.37304199999999998</v>
      </c>
      <c r="P270" s="10">
        <f t="shared" si="113"/>
        <v>4.1342999999999998E-2</v>
      </c>
      <c r="Q270" s="10">
        <f t="shared" si="113"/>
        <v>0.43563800000000003</v>
      </c>
      <c r="R270" s="10">
        <f t="shared" si="113"/>
        <v>9.9842E-2</v>
      </c>
      <c r="S270" s="10">
        <f t="shared" si="113"/>
        <v>8.9879000000000001E-2</v>
      </c>
      <c r="T270" s="29">
        <f t="shared" si="113"/>
        <v>0.12667500000000001</v>
      </c>
      <c r="U270" s="29">
        <f t="shared" si="113"/>
        <v>0.139483</v>
      </c>
      <c r="V270" s="29">
        <f t="shared" si="113"/>
        <v>0.131081</v>
      </c>
      <c r="W270" s="29">
        <f t="shared" si="113"/>
        <v>0.21251700000000001</v>
      </c>
    </row>
    <row r="271" spans="1:23" x14ac:dyDescent="0.35">
      <c r="A271" s="17" t="s">
        <v>6</v>
      </c>
      <c r="B271" s="17"/>
      <c r="C271" s="17"/>
      <c r="D271" s="17"/>
      <c r="E271" s="18">
        <f t="shared" ref="E271:W271" si="114">(E270-$D270)/$D270</f>
        <v>-0.72201637586189937</v>
      </c>
      <c r="F271" s="18">
        <f t="shared" si="114"/>
        <v>-0.67645989576789989</v>
      </c>
      <c r="G271" s="18">
        <f t="shared" si="114"/>
        <v>-0.85042141352419687</v>
      </c>
      <c r="H271" s="18">
        <f t="shared" si="114"/>
        <v>-0.80084774308432105</v>
      </c>
      <c r="I271" s="18">
        <f t="shared" si="114"/>
        <v>-0.71423872149078493</v>
      </c>
      <c r="J271" s="18">
        <f t="shared" si="114"/>
        <v>-0.5983701823606562</v>
      </c>
      <c r="K271" s="18">
        <f t="shared" si="114"/>
        <v>-0.79969095734640883</v>
      </c>
      <c r="L271" s="18">
        <f t="shared" si="114"/>
        <v>-0.75539443905298931</v>
      </c>
      <c r="M271" s="18">
        <f t="shared" si="114"/>
        <v>-0.75243935523457695</v>
      </c>
      <c r="N271" s="18">
        <f t="shared" si="114"/>
        <v>-0.85234230904386743</v>
      </c>
      <c r="O271" s="18">
        <f t="shared" si="114"/>
        <v>-0.77359408958959608</v>
      </c>
      <c r="P271" s="18">
        <f t="shared" si="114"/>
        <v>-0.97490818847717597</v>
      </c>
      <c r="Q271" s="18">
        <f t="shared" si="114"/>
        <v>-0.73560344947923406</v>
      </c>
      <c r="R271" s="18">
        <f t="shared" si="114"/>
        <v>-0.93940409147711101</v>
      </c>
      <c r="S271" s="18">
        <f t="shared" si="114"/>
        <v>-0.94545081566746714</v>
      </c>
      <c r="T271" s="26">
        <f t="shared" si="114"/>
        <v>-0.9231186603620023</v>
      </c>
      <c r="U271" s="26">
        <f t="shared" si="114"/>
        <v>-0.91534525441699754</v>
      </c>
      <c r="V271" s="26">
        <f t="shared" si="114"/>
        <v>-0.92044457958485593</v>
      </c>
      <c r="W271" s="26">
        <f t="shared" si="114"/>
        <v>-0.87101960405882484</v>
      </c>
    </row>
    <row r="272" spans="1:23" x14ac:dyDescent="0.35">
      <c r="A272" s="11" t="s">
        <v>7</v>
      </c>
      <c r="D272" s="10"/>
      <c r="E272" s="21">
        <f t="shared" ref="E272:W272" si="115">(E270-D270)/D270</f>
        <v>-0.72201637586189937</v>
      </c>
      <c r="F272" s="21">
        <f t="shared" si="115"/>
        <v>0.16388188417662783</v>
      </c>
      <c r="G272" s="21">
        <f t="shared" si="115"/>
        <v>-0.53768146662739846</v>
      </c>
      <c r="H272" s="21">
        <f t="shared" si="115"/>
        <v>0.3314222416983153</v>
      </c>
      <c r="I272" s="21">
        <f t="shared" si="115"/>
        <v>0.43488847645952744</v>
      </c>
      <c r="J272" s="21">
        <f t="shared" si="115"/>
        <v>0.40547319683969091</v>
      </c>
      <c r="K272" s="21">
        <f t="shared" si="115"/>
        <v>-0.50125953339085738</v>
      </c>
      <c r="L272" s="21">
        <f t="shared" si="115"/>
        <v>0.22114088164269521</v>
      </c>
      <c r="M272" s="21">
        <f t="shared" si="115"/>
        <v>1.2081016502534448E-2</v>
      </c>
      <c r="N272" s="21">
        <f t="shared" si="115"/>
        <v>-0.40354941676595613</v>
      </c>
      <c r="O272" s="21">
        <f t="shared" si="115"/>
        <v>0.53331607005602333</v>
      </c>
      <c r="P272" s="21">
        <f t="shared" si="115"/>
        <v>-0.88917333705051971</v>
      </c>
      <c r="Q272" s="21">
        <f t="shared" si="115"/>
        <v>9.537164695353507</v>
      </c>
      <c r="R272" s="21">
        <f t="shared" si="115"/>
        <v>-0.7708142999462857</v>
      </c>
      <c r="S272" s="22">
        <f t="shared" si="115"/>
        <v>-9.9787664509925683E-2</v>
      </c>
      <c r="T272" s="23">
        <f t="shared" si="115"/>
        <v>0.40939485308025242</v>
      </c>
      <c r="U272" s="23">
        <f t="shared" si="115"/>
        <v>0.10110913755673957</v>
      </c>
      <c r="V272" s="23">
        <f t="shared" si="115"/>
        <v>-6.0236731357943211E-2</v>
      </c>
      <c r="W272" s="23">
        <f t="shared" si="115"/>
        <v>0.62126471418435936</v>
      </c>
    </row>
    <row r="273" spans="1:23" x14ac:dyDescent="0.35">
      <c r="A273" s="2" t="s">
        <v>23</v>
      </c>
      <c r="D273" s="12">
        <f t="shared" ref="D273:W273" si="116">D270/D$8</f>
        <v>8.7464850998627802E-2</v>
      </c>
      <c r="E273" s="12">
        <f t="shared" si="116"/>
        <v>2.5336677442909607E-2</v>
      </c>
      <c r="F273" s="12">
        <f t="shared" si="116"/>
        <v>3.0443183519550734E-2</v>
      </c>
      <c r="G273" s="12">
        <f t="shared" si="116"/>
        <v>1.4240096598036704E-2</v>
      </c>
      <c r="H273" s="12">
        <f t="shared" si="116"/>
        <v>1.9534116545994074E-2</v>
      </c>
      <c r="I273" s="12">
        <f t="shared" si="116"/>
        <v>2.7867099120862722E-2</v>
      </c>
      <c r="J273" s="12">
        <f t="shared" si="116"/>
        <v>4.0213505812481183E-2</v>
      </c>
      <c r="K273" s="12">
        <f t="shared" si="116"/>
        <v>2.0354695054378317E-2</v>
      </c>
      <c r="L273" s="12">
        <f t="shared" si="116"/>
        <v>2.5809773047657112E-2</v>
      </c>
      <c r="M273" s="12">
        <f t="shared" si="116"/>
        <v>2.7509439695970455E-2</v>
      </c>
      <c r="N273" s="12">
        <f t="shared" si="116"/>
        <v>1.6884962784493456E-2</v>
      </c>
      <c r="O273" s="12">
        <f t="shared" si="116"/>
        <v>2.6525780944657195E-2</v>
      </c>
      <c r="P273" s="12">
        <f t="shared" si="116"/>
        <v>3.0381955869794907E-3</v>
      </c>
      <c r="Q273" s="12">
        <f t="shared" si="116"/>
        <v>3.3620504280769507E-2</v>
      </c>
      <c r="R273" s="12">
        <f t="shared" si="116"/>
        <v>8.3689712130910303E-3</v>
      </c>
      <c r="S273" s="12">
        <f t="shared" si="116"/>
        <v>7.9962157612841322E-3</v>
      </c>
      <c r="T273" s="27">
        <f t="shared" si="116"/>
        <v>1.1049659379635868E-2</v>
      </c>
      <c r="U273" s="27">
        <f t="shared" si="116"/>
        <v>1.3148646474227131E-2</v>
      </c>
      <c r="V273" s="27">
        <f t="shared" si="116"/>
        <v>1.3540621933409384E-2</v>
      </c>
      <c r="W273" s="27">
        <f t="shared" si="116"/>
        <v>2.2422023356634877E-2</v>
      </c>
    </row>
    <row r="274" spans="1:23" x14ac:dyDescent="0.35">
      <c r="A274" s="55" t="s">
        <v>335</v>
      </c>
      <c r="B274" s="55" t="s">
        <v>336</v>
      </c>
      <c r="C274" s="55"/>
      <c r="D274" s="2">
        <v>1.6476690000000001</v>
      </c>
      <c r="E274" s="2">
        <v>0.45802500000000002</v>
      </c>
      <c r="F274" s="2">
        <v>0.53308699999999998</v>
      </c>
      <c r="G274" s="2">
        <v>0.24645600000000001</v>
      </c>
      <c r="H274" s="2">
        <v>0.32813700000000001</v>
      </c>
      <c r="I274" s="2">
        <v>0.47083999999999998</v>
      </c>
      <c r="J274" s="2">
        <v>0.66175300000000004</v>
      </c>
      <c r="K274" s="2">
        <v>0.33004299999999998</v>
      </c>
      <c r="L274" s="2">
        <v>0.40302900000000003</v>
      </c>
      <c r="M274" s="2">
        <v>0.40789799999999998</v>
      </c>
      <c r="N274" s="2">
        <v>0.24329100000000001</v>
      </c>
      <c r="O274" s="2">
        <v>0.37304199999999998</v>
      </c>
      <c r="P274" s="2">
        <v>4.1342999999999998E-2</v>
      </c>
      <c r="Q274" s="2">
        <v>0.43563800000000003</v>
      </c>
      <c r="R274" s="2">
        <v>9.9842E-2</v>
      </c>
      <c r="S274" s="2">
        <v>8.9879000000000001E-2</v>
      </c>
      <c r="T274" s="30">
        <v>0.12667500000000001</v>
      </c>
      <c r="U274" s="2">
        <v>0.139483</v>
      </c>
      <c r="V274" s="2">
        <v>0.131081</v>
      </c>
      <c r="W274" s="2">
        <v>0.21251700000000001</v>
      </c>
    </row>
    <row r="277" spans="1:23" x14ac:dyDescent="0.35">
      <c r="A277" s="9" t="s">
        <v>155</v>
      </c>
    </row>
    <row r="278" spans="1:23" x14ac:dyDescent="0.35">
      <c r="A278" s="2" t="s">
        <v>53</v>
      </c>
    </row>
    <row r="279" spans="1:23" x14ac:dyDescent="0.35">
      <c r="A279" s="4" t="s">
        <v>156</v>
      </c>
      <c r="B279" s="4"/>
      <c r="C279" s="4"/>
    </row>
    <row r="280" spans="1:23" x14ac:dyDescent="0.35">
      <c r="A280" s="4" t="s">
        <v>157</v>
      </c>
      <c r="B280" s="4"/>
      <c r="C280" s="4"/>
    </row>
    <row r="281" spans="1:23" x14ac:dyDescent="0.35">
      <c r="A281" s="4" t="s">
        <v>158</v>
      </c>
      <c r="B281" s="4"/>
      <c r="C281" s="4"/>
    </row>
    <row r="282" spans="1:23" x14ac:dyDescent="0.35">
      <c r="A282" s="2" t="s">
        <v>22</v>
      </c>
      <c r="D282" s="10">
        <f t="shared" ref="D282:W282" si="117">D286+D288</f>
        <v>0.1245786</v>
      </c>
      <c r="E282" s="10">
        <f t="shared" si="117"/>
        <v>6.7598400000000003E-2</v>
      </c>
      <c r="F282" s="10">
        <f t="shared" si="117"/>
        <v>6.5254800000000002E-2</v>
      </c>
      <c r="G282" s="10">
        <f t="shared" si="117"/>
        <v>4.92258E-2</v>
      </c>
      <c r="H282" s="10">
        <f t="shared" si="117"/>
        <v>5.8516800000000001E-2</v>
      </c>
      <c r="I282" s="10">
        <f t="shared" si="117"/>
        <v>4.7372400000000002E-2</v>
      </c>
      <c r="J282" s="10">
        <f t="shared" si="117"/>
        <v>1.5033599999999999E-2</v>
      </c>
      <c r="K282" s="10">
        <f t="shared" si="117"/>
        <v>1.3907999999999998E-2</v>
      </c>
      <c r="L282" s="10">
        <f t="shared" si="117"/>
        <v>1.3998E-2</v>
      </c>
      <c r="M282" s="10">
        <f t="shared" si="117"/>
        <v>1.4803199999999999E-2</v>
      </c>
      <c r="N282" s="10">
        <f t="shared" si="117"/>
        <v>1.3827600000000001E-2</v>
      </c>
      <c r="O282" s="10">
        <f t="shared" si="117"/>
        <v>1.43322E-2</v>
      </c>
      <c r="P282" s="10">
        <f t="shared" si="117"/>
        <v>1.3861800000000001E-2</v>
      </c>
      <c r="Q282" s="10">
        <f t="shared" si="117"/>
        <v>1.28646E-2</v>
      </c>
      <c r="R282" s="10">
        <f t="shared" si="117"/>
        <v>1.7286600000000003E-2</v>
      </c>
      <c r="S282" s="10">
        <f t="shared" si="117"/>
        <v>1.7041799999999999E-2</v>
      </c>
      <c r="T282" s="29">
        <f t="shared" si="117"/>
        <v>1.55286E-2</v>
      </c>
      <c r="U282" s="33">
        <f t="shared" si="117"/>
        <v>6.6359999999999995E-3</v>
      </c>
      <c r="V282" s="33">
        <f t="shared" si="117"/>
        <v>3.0264000000000003E-3</v>
      </c>
      <c r="W282" s="33">
        <f t="shared" si="117"/>
        <v>7.5545400000000002E-3</v>
      </c>
    </row>
    <row r="283" spans="1:23" x14ac:dyDescent="0.35">
      <c r="A283" s="17" t="s">
        <v>6</v>
      </c>
      <c r="B283" s="17"/>
      <c r="C283" s="17"/>
      <c r="D283" s="17"/>
      <c r="E283" s="18">
        <f t="shared" ref="E283:W283" si="118">(E282-$D282)/$D282</f>
        <v>-0.45738353136092391</v>
      </c>
      <c r="F283" s="18">
        <f t="shared" si="118"/>
        <v>-0.4761957511161628</v>
      </c>
      <c r="G283" s="18">
        <f t="shared" si="118"/>
        <v>-0.60486150911954384</v>
      </c>
      <c r="H283" s="18">
        <f t="shared" si="118"/>
        <v>-0.53028208697159873</v>
      </c>
      <c r="I283" s="18">
        <f t="shared" si="118"/>
        <v>-0.61973886365716102</v>
      </c>
      <c r="J283" s="18">
        <f t="shared" si="118"/>
        <v>-0.87932437834427424</v>
      </c>
      <c r="K283" s="18">
        <f t="shared" si="118"/>
        <v>-0.88835963801166484</v>
      </c>
      <c r="L283" s="18">
        <f t="shared" si="118"/>
        <v>-0.88763720253719336</v>
      </c>
      <c r="M283" s="18">
        <f t="shared" si="118"/>
        <v>-0.88117381315892129</v>
      </c>
      <c r="N283" s="18">
        <f t="shared" si="118"/>
        <v>-0.88900501370219287</v>
      </c>
      <c r="O283" s="18">
        <f t="shared" si="118"/>
        <v>-0.8849545588086557</v>
      </c>
      <c r="P283" s="18">
        <f t="shared" si="118"/>
        <v>-0.88873048822189371</v>
      </c>
      <c r="Q283" s="18">
        <f t="shared" si="118"/>
        <v>-0.89673507327903823</v>
      </c>
      <c r="R283" s="18">
        <f t="shared" si="118"/>
        <v>-0.86123941030000339</v>
      </c>
      <c r="S283" s="18">
        <f t="shared" si="118"/>
        <v>-0.86320443479056597</v>
      </c>
      <c r="T283" s="26">
        <f t="shared" si="118"/>
        <v>-0.87535098323468075</v>
      </c>
      <c r="U283" s="26">
        <f t="shared" si="118"/>
        <v>-0.94673242434896521</v>
      </c>
      <c r="V283" s="26">
        <f t="shared" si="118"/>
        <v>-0.97570690311177044</v>
      </c>
      <c r="W283" s="26">
        <f t="shared" si="118"/>
        <v>-0.93935924789650871</v>
      </c>
    </row>
    <row r="284" spans="1:23" x14ac:dyDescent="0.35">
      <c r="A284" s="11" t="s">
        <v>7</v>
      </c>
      <c r="D284" s="10"/>
      <c r="E284" s="21">
        <f t="shared" ref="E284:W284" si="119">(E282-D282)/D282</f>
        <v>-0.45738353136092391</v>
      </c>
      <c r="F284" s="21">
        <f t="shared" si="119"/>
        <v>-3.4669459632180662E-2</v>
      </c>
      <c r="G284" s="21">
        <f t="shared" si="119"/>
        <v>-0.24563710255797278</v>
      </c>
      <c r="H284" s="21">
        <f t="shared" si="119"/>
        <v>0.18874248869495266</v>
      </c>
      <c r="I284" s="21">
        <f t="shared" si="119"/>
        <v>-0.1904478713805266</v>
      </c>
      <c r="J284" s="21">
        <f t="shared" si="119"/>
        <v>-0.68265065734478303</v>
      </c>
      <c r="K284" s="21">
        <f t="shared" si="119"/>
        <v>-7.4872286079182698E-2</v>
      </c>
      <c r="L284" s="21">
        <f t="shared" si="119"/>
        <v>6.4710957722175404E-3</v>
      </c>
      <c r="M284" s="21">
        <f t="shared" si="119"/>
        <v>5.7522503214744891E-2</v>
      </c>
      <c r="N284" s="21">
        <f t="shared" si="119"/>
        <v>-6.590466926070028E-2</v>
      </c>
      <c r="O284" s="21">
        <f t="shared" si="119"/>
        <v>3.649223292545338E-2</v>
      </c>
      <c r="P284" s="21">
        <f t="shared" si="119"/>
        <v>-3.282119981579934E-2</v>
      </c>
      <c r="Q284" s="21">
        <f t="shared" si="119"/>
        <v>-7.1938709258537861E-2</v>
      </c>
      <c r="R284" s="21">
        <f t="shared" si="119"/>
        <v>0.3437339676321069</v>
      </c>
      <c r="S284" s="22">
        <f t="shared" si="119"/>
        <v>-1.4161257852903597E-2</v>
      </c>
      <c r="T284" s="23">
        <f t="shared" si="119"/>
        <v>-8.8793437312959855E-2</v>
      </c>
      <c r="U284" s="23">
        <f t="shared" si="119"/>
        <v>-0.57265947992735988</v>
      </c>
      <c r="V284" s="23">
        <f t="shared" si="119"/>
        <v>-0.54394213381555145</v>
      </c>
      <c r="W284" s="23">
        <f t="shared" si="119"/>
        <v>1.4962133227597143</v>
      </c>
    </row>
    <row r="285" spans="1:23" x14ac:dyDescent="0.35">
      <c r="A285" s="2" t="s">
        <v>23</v>
      </c>
      <c r="D285" s="12">
        <f t="shared" ref="D285:W285" si="120">D282/D$8</f>
        <v>6.613129631386919E-3</v>
      </c>
      <c r="E285" s="12">
        <f t="shared" si="120"/>
        <v>3.7393567086005802E-3</v>
      </c>
      <c r="F285" s="12">
        <f t="shared" si="120"/>
        <v>3.7265284126823191E-3</v>
      </c>
      <c r="G285" s="12">
        <f t="shared" si="120"/>
        <v>2.8442405423914825E-3</v>
      </c>
      <c r="H285" s="12">
        <f t="shared" si="120"/>
        <v>3.4835266705632887E-3</v>
      </c>
      <c r="I285" s="12">
        <f t="shared" si="120"/>
        <v>2.8037791317499731E-3</v>
      </c>
      <c r="J285" s="12">
        <f t="shared" si="120"/>
        <v>9.1356406541793849E-4</v>
      </c>
      <c r="K285" s="12">
        <f t="shared" si="120"/>
        <v>8.5774610828374975E-4</v>
      </c>
      <c r="L285" s="12">
        <f t="shared" si="120"/>
        <v>8.964248307717416E-4</v>
      </c>
      <c r="M285" s="12">
        <f t="shared" si="120"/>
        <v>9.9835678946057541E-4</v>
      </c>
      <c r="N285" s="12">
        <f t="shared" si="120"/>
        <v>9.5966768766153187E-4</v>
      </c>
      <c r="O285" s="12">
        <f t="shared" si="120"/>
        <v>1.0191152675972568E-3</v>
      </c>
      <c r="P285" s="12">
        <f t="shared" si="120"/>
        <v>1.0186696559899453E-3</v>
      </c>
      <c r="Q285" s="12">
        <f t="shared" si="120"/>
        <v>9.9282968742485139E-4</v>
      </c>
      <c r="R285" s="12">
        <f t="shared" si="120"/>
        <v>1.4489999977185897E-3</v>
      </c>
      <c r="S285" s="12">
        <f t="shared" si="120"/>
        <v>1.5161484858604557E-3</v>
      </c>
      <c r="T285" s="27">
        <f t="shared" si="120"/>
        <v>1.354535154076286E-3</v>
      </c>
      <c r="U285" s="27">
        <f t="shared" si="120"/>
        <v>6.2555593156851544E-4</v>
      </c>
      <c r="V285" s="27">
        <f t="shared" si="120"/>
        <v>3.1262607257550798E-4</v>
      </c>
      <c r="W285" s="27">
        <f t="shared" si="120"/>
        <v>7.9705657584396754E-4</v>
      </c>
    </row>
    <row r="286" spans="1:23" x14ac:dyDescent="0.35">
      <c r="A286" s="2" t="s">
        <v>159</v>
      </c>
      <c r="B286" s="2" t="s">
        <v>160</v>
      </c>
      <c r="D286" s="2">
        <v>3.0071999999999998E-3</v>
      </c>
      <c r="E286" s="2">
        <v>2.3862000000000002E-3</v>
      </c>
      <c r="F286" s="2">
        <v>2.3148000000000001E-3</v>
      </c>
      <c r="G286" s="2">
        <v>1.5900000000000001E-3</v>
      </c>
      <c r="H286" s="2">
        <v>1.3806000000000001E-3</v>
      </c>
      <c r="I286" s="2">
        <v>1.4892E-3</v>
      </c>
      <c r="J286" s="2">
        <v>2.7215999999999998E-3</v>
      </c>
      <c r="K286" s="2">
        <v>2.0117999999999998E-3</v>
      </c>
      <c r="L286" s="2">
        <v>5.9219999999999997E-4</v>
      </c>
      <c r="M286" s="2">
        <v>8.7839999999999999E-4</v>
      </c>
      <c r="N286" s="2">
        <v>8.9820000000000004E-4</v>
      </c>
      <c r="O286" s="2">
        <v>7.8779999999999996E-4</v>
      </c>
      <c r="P286" s="2">
        <v>8.9340000000000003E-4</v>
      </c>
      <c r="Q286" s="2">
        <v>8.4000000000000003E-4</v>
      </c>
      <c r="R286" s="2">
        <v>9.6840000000000001E-4</v>
      </c>
      <c r="S286" s="2">
        <v>9.9599999999999992E-4</v>
      </c>
      <c r="T286" s="30">
        <v>9.2820000000000001E-4</v>
      </c>
      <c r="U286" s="2">
        <v>8.9999999999999998E-4</v>
      </c>
      <c r="V286" s="2">
        <v>7.9440000000000001E-4</v>
      </c>
      <c r="W286" s="2">
        <v>1.4087399999999999E-3</v>
      </c>
    </row>
    <row r="287" spans="1:23" x14ac:dyDescent="0.35">
      <c r="A287" s="2" t="s">
        <v>161</v>
      </c>
      <c r="B287" s="2" t="s">
        <v>162</v>
      </c>
      <c r="D287" s="2" t="s">
        <v>295</v>
      </c>
      <c r="E287" s="2" t="s">
        <v>295</v>
      </c>
      <c r="F287" s="2" t="s">
        <v>295</v>
      </c>
      <c r="G287" s="2" t="s">
        <v>295</v>
      </c>
      <c r="H287" s="2" t="s">
        <v>295</v>
      </c>
      <c r="I287" s="2" t="s">
        <v>295</v>
      </c>
      <c r="J287" s="2" t="s">
        <v>295</v>
      </c>
      <c r="K287" s="2" t="s">
        <v>295</v>
      </c>
      <c r="L287" s="2" t="s">
        <v>295</v>
      </c>
      <c r="M287" s="2" t="s">
        <v>295</v>
      </c>
      <c r="N287" s="2" t="s">
        <v>295</v>
      </c>
      <c r="O287" s="2" t="s">
        <v>295</v>
      </c>
      <c r="P287" s="2" t="s">
        <v>295</v>
      </c>
      <c r="Q287" s="2" t="s">
        <v>295</v>
      </c>
      <c r="R287" s="2" t="s">
        <v>295</v>
      </c>
      <c r="S287" s="2" t="s">
        <v>295</v>
      </c>
      <c r="T287" s="2" t="s">
        <v>295</v>
      </c>
      <c r="U287" s="2" t="s">
        <v>295</v>
      </c>
      <c r="V287" s="2" t="s">
        <v>295</v>
      </c>
      <c r="W287" s="2" t="s">
        <v>295</v>
      </c>
    </row>
    <row r="288" spans="1:23" x14ac:dyDescent="0.35">
      <c r="A288" s="2" t="s">
        <v>163</v>
      </c>
      <c r="B288" s="2" t="s">
        <v>164</v>
      </c>
      <c r="D288" s="2">
        <v>0.1215714</v>
      </c>
      <c r="E288" s="2">
        <v>6.5212199999999998E-2</v>
      </c>
      <c r="F288" s="2">
        <v>6.2939999999999996E-2</v>
      </c>
      <c r="G288" s="2">
        <v>4.7635799999999999E-2</v>
      </c>
      <c r="H288" s="2">
        <v>5.7136199999999998E-2</v>
      </c>
      <c r="I288" s="2">
        <v>4.5883199999999999E-2</v>
      </c>
      <c r="J288" s="2">
        <v>1.2312E-2</v>
      </c>
      <c r="K288" s="2">
        <v>1.1896199999999999E-2</v>
      </c>
      <c r="L288" s="2">
        <v>1.3405800000000001E-2</v>
      </c>
      <c r="M288" s="2">
        <v>1.3924799999999999E-2</v>
      </c>
      <c r="N288" s="2">
        <v>1.2929400000000001E-2</v>
      </c>
      <c r="O288" s="2">
        <v>1.35444E-2</v>
      </c>
      <c r="P288" s="2">
        <v>1.29684E-2</v>
      </c>
      <c r="Q288" s="2">
        <v>1.20246E-2</v>
      </c>
      <c r="R288" s="2">
        <v>1.6318200000000001E-2</v>
      </c>
      <c r="S288" s="2">
        <v>1.6045799999999999E-2</v>
      </c>
      <c r="T288" s="2">
        <v>1.4600399999999999E-2</v>
      </c>
      <c r="U288" s="2">
        <v>5.7359999999999998E-3</v>
      </c>
      <c r="V288" s="2">
        <v>2.232E-3</v>
      </c>
      <c r="W288" s="2">
        <v>6.1457999999999999E-3</v>
      </c>
    </row>
    <row r="291" spans="1:23" x14ac:dyDescent="0.35">
      <c r="A291" s="9" t="s">
        <v>165</v>
      </c>
    </row>
    <row r="292" spans="1:23" x14ac:dyDescent="0.35">
      <c r="A292" s="2" t="s">
        <v>53</v>
      </c>
    </row>
    <row r="293" spans="1:23" x14ac:dyDescent="0.35">
      <c r="A293" s="35" t="s">
        <v>166</v>
      </c>
      <c r="B293" s="6"/>
      <c r="C293" s="6"/>
    </row>
    <row r="294" spans="1:23" x14ac:dyDescent="0.35">
      <c r="A294" s="4" t="s">
        <v>167</v>
      </c>
      <c r="B294" s="4"/>
      <c r="C294" s="4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</row>
    <row r="295" spans="1:23" x14ac:dyDescent="0.35">
      <c r="A295" s="2" t="s">
        <v>22</v>
      </c>
      <c r="D295" s="10">
        <f t="shared" ref="D295:W295" si="121">D299+D300</f>
        <v>1.5820000000000001E-3</v>
      </c>
      <c r="E295" s="10">
        <f t="shared" si="121"/>
        <v>1.4E-3</v>
      </c>
      <c r="F295" s="10">
        <f t="shared" si="121"/>
        <v>1.5820000000000001E-3</v>
      </c>
      <c r="G295" s="10">
        <f t="shared" si="121"/>
        <v>1.5092E-3</v>
      </c>
      <c r="H295" s="10">
        <f t="shared" si="121"/>
        <v>6.3840000000000001E-4</v>
      </c>
      <c r="I295" s="10">
        <f t="shared" si="121"/>
        <v>5.4319999999999998E-4</v>
      </c>
      <c r="J295" s="10">
        <f t="shared" si="121"/>
        <v>5.9080000000000005E-4</v>
      </c>
      <c r="K295" s="10">
        <f t="shared" si="121"/>
        <v>5.2780000000000004E-4</v>
      </c>
      <c r="L295" s="10">
        <f t="shared" si="121"/>
        <v>4.8440000000000001E-4</v>
      </c>
      <c r="M295" s="10">
        <f t="shared" si="121"/>
        <v>4.0460000000000002E-4</v>
      </c>
      <c r="N295" s="10">
        <f t="shared" si="121"/>
        <v>3.346E-4</v>
      </c>
      <c r="O295" s="10">
        <f t="shared" si="121"/>
        <v>3.1080000000000002E-4</v>
      </c>
      <c r="P295" s="10">
        <f t="shared" si="121"/>
        <v>3.4160000000000001E-4</v>
      </c>
      <c r="Q295" s="10">
        <f t="shared" si="121"/>
        <v>3.1080000000000002E-4</v>
      </c>
      <c r="R295" s="10">
        <f t="shared" si="121"/>
        <v>2.3379999999999999E-4</v>
      </c>
      <c r="S295" s="10">
        <f t="shared" si="121"/>
        <v>2.3800000000000001E-4</v>
      </c>
      <c r="T295" s="29">
        <f t="shared" si="121"/>
        <v>2.23551E-4</v>
      </c>
      <c r="U295" s="29">
        <f t="shared" si="121"/>
        <v>1.5987999999999999E-4</v>
      </c>
      <c r="V295" s="29">
        <f t="shared" si="121"/>
        <v>1.4975000000000001E-4</v>
      </c>
      <c r="W295" s="29">
        <f t="shared" si="121"/>
        <v>1.2323600000000001E-4</v>
      </c>
    </row>
    <row r="296" spans="1:23" x14ac:dyDescent="0.35">
      <c r="A296" s="17" t="s">
        <v>6</v>
      </c>
      <c r="B296" s="17"/>
      <c r="C296" s="17"/>
      <c r="D296" s="17"/>
      <c r="E296" s="18">
        <f t="shared" ref="E296:W296" si="122">(E295-$D295)/$D295</f>
        <v>-0.11504424778761067</v>
      </c>
      <c r="F296" s="18">
        <f t="shared" si="122"/>
        <v>0</v>
      </c>
      <c r="G296" s="18">
        <f t="shared" si="122"/>
        <v>-4.6017699115044268E-2</v>
      </c>
      <c r="H296" s="18">
        <f t="shared" si="122"/>
        <v>-0.5964601769911505</v>
      </c>
      <c r="I296" s="18">
        <f t="shared" si="122"/>
        <v>-0.6566371681415929</v>
      </c>
      <c r="J296" s="18">
        <f t="shared" si="122"/>
        <v>-0.6265486725663717</v>
      </c>
      <c r="K296" s="18">
        <f t="shared" si="122"/>
        <v>-0.66637168141592917</v>
      </c>
      <c r="L296" s="18">
        <f t="shared" si="122"/>
        <v>-0.69380530973451326</v>
      </c>
      <c r="M296" s="18">
        <f t="shared" si="122"/>
        <v>-0.74424778761061949</v>
      </c>
      <c r="N296" s="18">
        <f t="shared" si="122"/>
        <v>-0.78849557522123892</v>
      </c>
      <c r="O296" s="18">
        <f t="shared" si="122"/>
        <v>-0.80353982300884963</v>
      </c>
      <c r="P296" s="18">
        <f t="shared" si="122"/>
        <v>-0.78407079646017697</v>
      </c>
      <c r="Q296" s="18">
        <f t="shared" si="122"/>
        <v>-0.80353982300884963</v>
      </c>
      <c r="R296" s="18">
        <f t="shared" si="122"/>
        <v>-0.85221238938053101</v>
      </c>
      <c r="S296" s="18">
        <f t="shared" si="122"/>
        <v>-0.8495575221238939</v>
      </c>
      <c r="T296" s="26">
        <f t="shared" si="122"/>
        <v>-0.85869089759797723</v>
      </c>
      <c r="U296" s="26">
        <f t="shared" si="122"/>
        <v>-0.89893805309734509</v>
      </c>
      <c r="V296" s="26">
        <f t="shared" si="122"/>
        <v>-0.90534134007585343</v>
      </c>
      <c r="W296" s="26">
        <f t="shared" si="122"/>
        <v>-0.92210113780025282</v>
      </c>
    </row>
    <row r="297" spans="1:23" x14ac:dyDescent="0.35">
      <c r="A297" s="11" t="s">
        <v>7</v>
      </c>
      <c r="D297" s="10"/>
      <c r="E297" s="21">
        <f t="shared" ref="E297:W297" si="123">(E295-D295)/D295</f>
        <v>-0.11504424778761067</v>
      </c>
      <c r="F297" s="21">
        <f t="shared" si="123"/>
        <v>0.13000000000000006</v>
      </c>
      <c r="G297" s="21">
        <f t="shared" si="123"/>
        <v>-4.6017699115044268E-2</v>
      </c>
      <c r="H297" s="21">
        <f t="shared" si="123"/>
        <v>-0.57699443413729123</v>
      </c>
      <c r="I297" s="21">
        <f t="shared" si="123"/>
        <v>-0.14912280701754391</v>
      </c>
      <c r="J297" s="21">
        <f t="shared" si="123"/>
        <v>8.7628865979381576E-2</v>
      </c>
      <c r="K297" s="21">
        <f t="shared" si="123"/>
        <v>-0.10663507109004741</v>
      </c>
      <c r="L297" s="21">
        <f t="shared" si="123"/>
        <v>-8.2228116710875376E-2</v>
      </c>
      <c r="M297" s="21">
        <f t="shared" si="123"/>
        <v>-0.16473988439306356</v>
      </c>
      <c r="N297" s="21">
        <f t="shared" si="123"/>
        <v>-0.17301038062283741</v>
      </c>
      <c r="O297" s="21">
        <f t="shared" si="123"/>
        <v>-7.1129707112970661E-2</v>
      </c>
      <c r="P297" s="21">
        <f t="shared" si="123"/>
        <v>9.9099099099099058E-2</v>
      </c>
      <c r="Q297" s="21">
        <f t="shared" si="123"/>
        <v>-9.016393442622947E-2</v>
      </c>
      <c r="R297" s="21">
        <f t="shared" si="123"/>
        <v>-0.24774774774774783</v>
      </c>
      <c r="S297" s="22">
        <f t="shared" si="123"/>
        <v>1.7964071856287515E-2</v>
      </c>
      <c r="T297" s="23">
        <f t="shared" si="123"/>
        <v>-6.0710084033613484E-2</v>
      </c>
      <c r="U297" s="23">
        <f t="shared" si="123"/>
        <v>-0.28481644009644336</v>
      </c>
      <c r="V297" s="23">
        <f t="shared" si="123"/>
        <v>-6.3360020015011176E-2</v>
      </c>
      <c r="W297" s="23">
        <f t="shared" si="123"/>
        <v>-0.17705509181969947</v>
      </c>
    </row>
    <row r="298" spans="1:23" x14ac:dyDescent="0.35">
      <c r="A298" s="2" t="s">
        <v>23</v>
      </c>
      <c r="D298" s="12">
        <f>D295/D$8</f>
        <v>8.3978878209051204E-5</v>
      </c>
      <c r="E298" s="12">
        <f t="shared" ref="E298:W298" si="124">E295/E$8</f>
        <v>7.7444131696028485E-5</v>
      </c>
      <c r="F298" s="12">
        <f t="shared" si="124"/>
        <v>9.0343820667037974E-5</v>
      </c>
      <c r="G298" s="12">
        <f t="shared" si="124"/>
        <v>8.7200773305405406E-5</v>
      </c>
      <c r="H298" s="12">
        <f t="shared" si="124"/>
        <v>3.8004187284465379E-5</v>
      </c>
      <c r="I298" s="12">
        <f t="shared" si="124"/>
        <v>3.2149792376290524E-5</v>
      </c>
      <c r="J298" s="12">
        <f t="shared" si="124"/>
        <v>3.5901823239205389E-5</v>
      </c>
      <c r="K298" s="12">
        <f t="shared" si="124"/>
        <v>3.255093442278999E-5</v>
      </c>
      <c r="L298" s="12">
        <f t="shared" si="124"/>
        <v>3.1020730677656209E-5</v>
      </c>
      <c r="M298" s="12">
        <f t="shared" si="124"/>
        <v>2.7287016119200502E-5</v>
      </c>
      <c r="N298" s="12">
        <f t="shared" si="124"/>
        <v>2.3222020328296201E-5</v>
      </c>
      <c r="O298" s="12">
        <f t="shared" si="124"/>
        <v>2.2099958496897015E-5</v>
      </c>
      <c r="P298" s="12">
        <f t="shared" si="124"/>
        <v>2.5103345488043783E-5</v>
      </c>
      <c r="Q298" s="12">
        <f t="shared" si="124"/>
        <v>2.3986091044544239E-5</v>
      </c>
      <c r="R298" s="12">
        <f t="shared" si="124"/>
        <v>1.9597618934122743E-5</v>
      </c>
      <c r="S298" s="12">
        <f t="shared" si="124"/>
        <v>2.1174015634192895E-5</v>
      </c>
      <c r="T298" s="27">
        <f t="shared" si="124"/>
        <v>1.949999924197338E-5</v>
      </c>
      <c r="U298" s="27">
        <f t="shared" si="124"/>
        <v>1.5071410840743558E-5</v>
      </c>
      <c r="V298" s="27">
        <f t="shared" si="124"/>
        <v>1.5469123172145887E-5</v>
      </c>
      <c r="W298" s="27">
        <f t="shared" si="124"/>
        <v>1.3002256150699737E-5</v>
      </c>
    </row>
    <row r="299" spans="1:23" x14ac:dyDescent="0.35">
      <c r="A299" s="2" t="s">
        <v>281</v>
      </c>
      <c r="B299" s="2" t="s">
        <v>282</v>
      </c>
      <c r="D299" s="2">
        <v>1.5820000000000001E-3</v>
      </c>
      <c r="E299" s="2">
        <v>1.4E-3</v>
      </c>
      <c r="F299" s="2">
        <v>1.5820000000000001E-3</v>
      </c>
      <c r="G299" s="2">
        <v>1.5092E-3</v>
      </c>
      <c r="H299" s="2">
        <v>6.3840000000000001E-4</v>
      </c>
      <c r="I299" s="2">
        <v>5.4319999999999998E-4</v>
      </c>
      <c r="J299" s="2">
        <v>5.9080000000000005E-4</v>
      </c>
      <c r="K299" s="2">
        <v>5.2780000000000004E-4</v>
      </c>
      <c r="L299" s="2">
        <v>4.8440000000000001E-4</v>
      </c>
      <c r="M299" s="2">
        <v>4.0460000000000002E-4</v>
      </c>
      <c r="N299" s="2">
        <v>3.346E-4</v>
      </c>
      <c r="O299" s="2">
        <v>3.1080000000000002E-4</v>
      </c>
      <c r="P299" s="2">
        <v>3.4160000000000001E-4</v>
      </c>
      <c r="Q299" s="2">
        <v>3.1080000000000002E-4</v>
      </c>
      <c r="R299" s="2">
        <v>2.3379999999999999E-4</v>
      </c>
      <c r="S299" s="2">
        <v>2.3800000000000001E-4</v>
      </c>
      <c r="T299" s="30">
        <v>2.23551E-4</v>
      </c>
      <c r="U299" s="2">
        <v>1.5987999999999999E-4</v>
      </c>
      <c r="V299" s="2">
        <v>1.4975000000000001E-4</v>
      </c>
      <c r="W299" s="2">
        <v>1.2323600000000001E-4</v>
      </c>
    </row>
    <row r="300" spans="1:23" x14ac:dyDescent="0.35">
      <c r="A300" s="2" t="s">
        <v>169</v>
      </c>
      <c r="B300" s="2" t="s">
        <v>170</v>
      </c>
      <c r="C300" s="28"/>
      <c r="D300" s="2">
        <v>0</v>
      </c>
      <c r="E300" s="2">
        <v>0</v>
      </c>
      <c r="F300" s="2">
        <v>0</v>
      </c>
      <c r="G300" s="2">
        <v>0</v>
      </c>
      <c r="H300" s="2">
        <v>0</v>
      </c>
      <c r="I300" s="2">
        <v>0</v>
      </c>
      <c r="J300" s="2">
        <v>0</v>
      </c>
      <c r="K300" s="2">
        <v>0</v>
      </c>
      <c r="L300" s="2">
        <v>0</v>
      </c>
      <c r="M300" s="2">
        <v>0</v>
      </c>
      <c r="N300" s="2">
        <v>0</v>
      </c>
      <c r="O300" s="2">
        <v>0</v>
      </c>
      <c r="P300" s="2">
        <v>0</v>
      </c>
      <c r="Q300" s="2">
        <v>0</v>
      </c>
      <c r="R300" s="2">
        <v>0</v>
      </c>
      <c r="S300" s="2">
        <v>0</v>
      </c>
      <c r="T300" s="2">
        <v>0</v>
      </c>
      <c r="U300" s="2">
        <v>0</v>
      </c>
      <c r="V300" s="2">
        <v>0</v>
      </c>
    </row>
    <row r="301" spans="1:23" x14ac:dyDescent="0.35">
      <c r="C301" s="28"/>
    </row>
    <row r="302" spans="1:23" x14ac:dyDescent="0.35">
      <c r="C302" s="28"/>
    </row>
    <row r="303" spans="1:23" x14ac:dyDescent="0.35">
      <c r="A303" s="9" t="s">
        <v>171</v>
      </c>
    </row>
    <row r="304" spans="1:23" x14ac:dyDescent="0.35">
      <c r="A304" s="2" t="s">
        <v>53</v>
      </c>
    </row>
    <row r="305" spans="1:23" x14ac:dyDescent="0.35">
      <c r="A305" s="37" t="s">
        <v>172</v>
      </c>
      <c r="B305" s="4"/>
      <c r="C305" s="4"/>
    </row>
    <row r="306" spans="1:23" x14ac:dyDescent="0.35">
      <c r="A306" s="37" t="s">
        <v>173</v>
      </c>
      <c r="B306" s="4"/>
      <c r="C306" s="4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</row>
    <row r="307" spans="1:23" x14ac:dyDescent="0.35">
      <c r="A307" s="2" t="s">
        <v>22</v>
      </c>
      <c r="D307" s="10">
        <f t="shared" ref="D307:W307" si="125">D311+D312</f>
        <v>1.9401739360783512E-4</v>
      </c>
      <c r="E307" s="10">
        <f t="shared" si="125"/>
        <v>1.9129287150487751E-4</v>
      </c>
      <c r="F307" s="10">
        <f t="shared" si="125"/>
        <v>2.6847892222399991E-4</v>
      </c>
      <c r="G307" s="10">
        <f t="shared" si="125"/>
        <v>2.9505284417600001E-4</v>
      </c>
      <c r="H307" s="10">
        <f t="shared" si="125"/>
        <v>1.7456474879999997E-4</v>
      </c>
      <c r="I307" s="10">
        <f t="shared" si="125"/>
        <v>1.7042166991999998E-4</v>
      </c>
      <c r="J307" s="10">
        <f t="shared" si="125"/>
        <v>1.7196407999999999E-4</v>
      </c>
      <c r="K307" s="10">
        <f t="shared" si="125"/>
        <v>1.8644152000000001E-4</v>
      </c>
      <c r="L307" s="10">
        <f t="shared" si="125"/>
        <v>1.8623334045879999E-4</v>
      </c>
      <c r="M307" s="10">
        <f t="shared" si="125"/>
        <v>1.8947491840000001E-4</v>
      </c>
      <c r="N307" s="10">
        <f t="shared" si="125"/>
        <v>1.8042128128E-4</v>
      </c>
      <c r="O307" s="10">
        <f t="shared" si="125"/>
        <v>1.7158528E-4</v>
      </c>
      <c r="P307" s="10">
        <f t="shared" si="125"/>
        <v>1.7211519999999999E-4</v>
      </c>
      <c r="Q307" s="10">
        <f t="shared" si="125"/>
        <v>1.7978752E-4</v>
      </c>
      <c r="R307" s="10">
        <f t="shared" si="125"/>
        <v>1.7978752E-4</v>
      </c>
      <c r="S307" s="10">
        <f t="shared" si="125"/>
        <v>2.0814976000000003E-4</v>
      </c>
      <c r="T307" s="29">
        <f t="shared" si="125"/>
        <v>2.1771136000000001E-4</v>
      </c>
      <c r="U307" s="29">
        <f t="shared" si="125"/>
        <v>2.1522928000000001E-4</v>
      </c>
      <c r="V307" s="29">
        <f t="shared" si="125"/>
        <v>2.2978887999999998E-4</v>
      </c>
      <c r="W307" s="29">
        <f t="shared" si="125"/>
        <v>2.6562328000000001E-4</v>
      </c>
    </row>
    <row r="308" spans="1:23" x14ac:dyDescent="0.35">
      <c r="A308" s="17" t="s">
        <v>6</v>
      </c>
      <c r="B308" s="17"/>
      <c r="C308" s="17"/>
      <c r="D308" s="17"/>
      <c r="E308" s="18">
        <f t="shared" ref="E308:W308" si="126">(E307-$D307)/$D307</f>
        <v>-1.4042669331310846E-2</v>
      </c>
      <c r="F308" s="18">
        <f t="shared" si="126"/>
        <v>0.3837879028860316</v>
      </c>
      <c r="G308" s="18">
        <f t="shared" si="126"/>
        <v>0.52075460189093437</v>
      </c>
      <c r="H308" s="18">
        <f t="shared" si="126"/>
        <v>-0.10026237568758674</v>
      </c>
      <c r="I308" s="18">
        <f t="shared" si="126"/>
        <v>-0.12161653782201032</v>
      </c>
      <c r="J308" s="18">
        <f t="shared" si="126"/>
        <v>-0.11366668316558884</v>
      </c>
      <c r="K308" s="18">
        <f t="shared" si="126"/>
        <v>-3.9047393983387545E-2</v>
      </c>
      <c r="L308" s="18">
        <f t="shared" si="126"/>
        <v>-4.0120388199673167E-2</v>
      </c>
      <c r="M308" s="18">
        <f t="shared" si="126"/>
        <v>-2.3412721526487278E-2</v>
      </c>
      <c r="N308" s="18">
        <f t="shared" si="126"/>
        <v>-7.0076770309144415E-2</v>
      </c>
      <c r="O308" s="18">
        <f t="shared" si="126"/>
        <v>-0.11561908543713803</v>
      </c>
      <c r="P308" s="18">
        <f t="shared" si="126"/>
        <v>-0.11288778392779443</v>
      </c>
      <c r="Q308" s="18">
        <f t="shared" si="126"/>
        <v>-7.3343288162079856E-2</v>
      </c>
      <c r="R308" s="18">
        <f t="shared" si="126"/>
        <v>-7.3343288162079856E-2</v>
      </c>
      <c r="S308" s="18">
        <f t="shared" si="126"/>
        <v>7.2840718707573596E-2</v>
      </c>
      <c r="T308" s="26">
        <f t="shared" si="126"/>
        <v>0.12212289811529581</v>
      </c>
      <c r="U308" s="26">
        <f t="shared" si="126"/>
        <v>0.10932981831020885</v>
      </c>
      <c r="V308" s="26">
        <f t="shared" si="126"/>
        <v>0.18437257467992435</v>
      </c>
      <c r="W308" s="26">
        <f t="shared" si="126"/>
        <v>0.36906941723431741</v>
      </c>
    </row>
    <row r="309" spans="1:23" x14ac:dyDescent="0.35">
      <c r="A309" s="11" t="s">
        <v>7</v>
      </c>
      <c r="D309" s="10"/>
      <c r="E309" s="21">
        <f t="shared" ref="E309:W309" si="127">(E307-D307)/D307</f>
        <v>-1.4042669331310846E-2</v>
      </c>
      <c r="F309" s="21">
        <f t="shared" si="127"/>
        <v>0.40349674356346488</v>
      </c>
      <c r="G309" s="21">
        <f t="shared" si="127"/>
        <v>9.8979546445842365E-2</v>
      </c>
      <c r="H309" s="21">
        <f t="shared" si="127"/>
        <v>-0.40836107075154471</v>
      </c>
      <c r="I309" s="21">
        <f t="shared" si="127"/>
        <v>-2.3733765886185549E-2</v>
      </c>
      <c r="J309" s="21">
        <f t="shared" si="127"/>
        <v>9.0505513807255331E-3</v>
      </c>
      <c r="K309" s="21">
        <f t="shared" si="127"/>
        <v>8.4188744533160775E-2</v>
      </c>
      <c r="L309" s="21">
        <f t="shared" si="127"/>
        <v>-1.1165943143995913E-3</v>
      </c>
      <c r="M309" s="21">
        <f t="shared" si="127"/>
        <v>1.7406002240061537E-2</v>
      </c>
      <c r="N309" s="21">
        <f t="shared" si="127"/>
        <v>-4.7782773553631516E-2</v>
      </c>
      <c r="O309" s="21">
        <f t="shared" si="127"/>
        <v>-4.897427408403781E-2</v>
      </c>
      <c r="P309" s="21">
        <f t="shared" si="127"/>
        <v>3.0883768118103779E-3</v>
      </c>
      <c r="Q309" s="21">
        <f t="shared" si="127"/>
        <v>4.4576655635295503E-2</v>
      </c>
      <c r="R309" s="21">
        <f t="shared" si="127"/>
        <v>0</v>
      </c>
      <c r="S309" s="22">
        <f t="shared" si="127"/>
        <v>0.15775422009269624</v>
      </c>
      <c r="T309" s="23">
        <f t="shared" si="127"/>
        <v>4.5936156736380504E-2</v>
      </c>
      <c r="U309" s="23">
        <f t="shared" si="127"/>
        <v>-1.1400783128634169E-2</v>
      </c>
      <c r="V309" s="23">
        <f t="shared" si="127"/>
        <v>6.7646929822930996E-2</v>
      </c>
      <c r="W309" s="23">
        <f t="shared" si="127"/>
        <v>0.15594488297257911</v>
      </c>
    </row>
    <row r="310" spans="1:23" x14ac:dyDescent="0.35">
      <c r="A310" s="2" t="s">
        <v>23</v>
      </c>
      <c r="D310" s="12">
        <f>D307/D$8</f>
        <v>1.0299218121510704E-5</v>
      </c>
      <c r="E310" s="12">
        <f t="shared" ref="E310:W310" si="128">E307/E$8</f>
        <v>1.0581793095239421E-5</v>
      </c>
      <c r="F310" s="12">
        <f t="shared" si="128"/>
        <v>1.5332118585514968E-5</v>
      </c>
      <c r="G310" s="12">
        <f t="shared" si="128"/>
        <v>1.7047996407438696E-5</v>
      </c>
      <c r="H310" s="12">
        <f t="shared" si="128"/>
        <v>1.0391903832488801E-5</v>
      </c>
      <c r="I310" s="12">
        <f t="shared" si="128"/>
        <v>1.0086563520524145E-5</v>
      </c>
      <c r="J310" s="12">
        <f t="shared" si="128"/>
        <v>1.0449939071856083E-5</v>
      </c>
      <c r="K310" s="12">
        <f t="shared" si="128"/>
        <v>1.1498381377804639E-5</v>
      </c>
      <c r="L310" s="12">
        <f t="shared" si="128"/>
        <v>1.1926288805889122E-5</v>
      </c>
      <c r="M310" s="12">
        <f t="shared" si="128"/>
        <v>1.2778559447763223E-5</v>
      </c>
      <c r="N310" s="12">
        <f t="shared" si="128"/>
        <v>1.2521657685419625E-5</v>
      </c>
      <c r="O310" s="12">
        <f t="shared" si="128"/>
        <v>1.2200860896648821E-5</v>
      </c>
      <c r="P310" s="12">
        <f t="shared" si="128"/>
        <v>1.2648323563652672E-5</v>
      </c>
      <c r="Q310" s="12">
        <f t="shared" si="128"/>
        <v>1.3875160306926698E-5</v>
      </c>
      <c r="R310" s="12">
        <f t="shared" si="128"/>
        <v>1.5070176672673103E-5</v>
      </c>
      <c r="S310" s="12">
        <f t="shared" si="128"/>
        <v>1.8518345682745796E-5</v>
      </c>
      <c r="T310" s="27">
        <f t="shared" si="128"/>
        <v>1.8990616704774273E-5</v>
      </c>
      <c r="U310" s="27">
        <f t="shared" si="128"/>
        <v>2.0289022415795791E-5</v>
      </c>
      <c r="V310" s="27">
        <f t="shared" si="128"/>
        <v>2.3737111775021371E-5</v>
      </c>
      <c r="W310" s="27">
        <f t="shared" si="128"/>
        <v>2.8025105700842597E-5</v>
      </c>
    </row>
    <row r="311" spans="1:23" x14ac:dyDescent="0.35">
      <c r="A311" s="2" t="s">
        <v>283</v>
      </c>
      <c r="B311" s="2" t="s">
        <v>284</v>
      </c>
      <c r="D311" s="2">
        <v>6.849148312783512E-5</v>
      </c>
      <c r="E311" s="2">
        <v>8.6195461984877542E-5</v>
      </c>
      <c r="F311" s="2">
        <v>1.0999999999999999E-4</v>
      </c>
      <c r="G311" s="2">
        <v>1.4000000000000001E-4</v>
      </c>
      <c r="H311" s="2">
        <v>8.9999999999999992E-5</v>
      </c>
      <c r="I311" s="2">
        <v>8.0000000000000007E-5</v>
      </c>
      <c r="J311" s="2">
        <v>8.9999999999999992E-5</v>
      </c>
      <c r="K311" s="2">
        <v>1E-4</v>
      </c>
      <c r="L311" s="2">
        <v>1E-4</v>
      </c>
      <c r="M311" s="2">
        <v>1E-4</v>
      </c>
      <c r="N311" s="2">
        <v>1E-4</v>
      </c>
      <c r="O311" s="2">
        <v>1E-4</v>
      </c>
      <c r="P311" s="2">
        <v>1E-4</v>
      </c>
      <c r="Q311" s="2">
        <v>1E-4</v>
      </c>
      <c r="R311" s="2">
        <v>1E-4</v>
      </c>
      <c r="S311" s="2">
        <v>1E-4</v>
      </c>
      <c r="T311" s="30">
        <v>1E-4</v>
      </c>
      <c r="U311" s="2">
        <v>1E-4</v>
      </c>
      <c r="V311" s="2">
        <v>1E-4</v>
      </c>
      <c r="W311" s="2">
        <v>1E-4</v>
      </c>
    </row>
    <row r="312" spans="1:23" x14ac:dyDescent="0.35">
      <c r="A312" s="2" t="s">
        <v>285</v>
      </c>
      <c r="B312" s="2" t="s">
        <v>286</v>
      </c>
      <c r="D312" s="2">
        <v>1.2552591048000002E-4</v>
      </c>
      <c r="E312" s="2">
        <v>1.0509740951999998E-4</v>
      </c>
      <c r="F312" s="2">
        <v>1.5847892222399995E-4</v>
      </c>
      <c r="G312" s="2">
        <v>1.55052844176E-4</v>
      </c>
      <c r="H312" s="2">
        <v>8.4564748799999991E-5</v>
      </c>
      <c r="I312" s="2">
        <v>9.0421669919999988E-5</v>
      </c>
      <c r="J312" s="2">
        <v>8.1964079999999995E-5</v>
      </c>
      <c r="K312" s="2">
        <v>8.644151999999999E-5</v>
      </c>
      <c r="L312" s="2">
        <v>8.6233340458799973E-5</v>
      </c>
      <c r="M312" s="2">
        <v>8.9474918400000002E-5</v>
      </c>
      <c r="N312" s="2">
        <v>8.0421281279999992E-5</v>
      </c>
      <c r="O312" s="2">
        <v>7.1585279999999992E-5</v>
      </c>
      <c r="P312" s="2">
        <v>7.2115199999999997E-5</v>
      </c>
      <c r="Q312" s="2">
        <v>7.9787519999999996E-5</v>
      </c>
      <c r="R312" s="2">
        <v>7.9787519999999996E-5</v>
      </c>
      <c r="S312" s="2">
        <v>1.0814976000000001E-4</v>
      </c>
      <c r="T312" s="2">
        <v>1.1771136E-4</v>
      </c>
      <c r="U312" s="2">
        <v>1.1522928E-4</v>
      </c>
      <c r="V312" s="2">
        <v>1.2978887999999999E-4</v>
      </c>
      <c r="W312" s="2">
        <v>1.6562328000000002E-4</v>
      </c>
    </row>
    <row r="314" spans="1:23" x14ac:dyDescent="0.35">
      <c r="A314" s="9" t="s">
        <v>174</v>
      </c>
    </row>
    <row r="315" spans="1:23" x14ac:dyDescent="0.35">
      <c r="A315" s="2" t="s">
        <v>53</v>
      </c>
    </row>
    <row r="316" spans="1:23" x14ac:dyDescent="0.35">
      <c r="A316" s="6" t="s">
        <v>175</v>
      </c>
      <c r="B316" s="6"/>
      <c r="C316" s="6"/>
    </row>
    <row r="317" spans="1:23" x14ac:dyDescent="0.35">
      <c r="A317" s="6" t="s">
        <v>176</v>
      </c>
      <c r="B317" s="6"/>
      <c r="C317" s="6"/>
    </row>
    <row r="318" spans="1:23" x14ac:dyDescent="0.35">
      <c r="A318" s="6" t="s">
        <v>177</v>
      </c>
      <c r="B318" s="6"/>
      <c r="C318" s="6"/>
    </row>
    <row r="319" spans="1:23" x14ac:dyDescent="0.35">
      <c r="A319" s="6" t="s">
        <v>178</v>
      </c>
      <c r="B319" s="6"/>
      <c r="C319" s="6"/>
    </row>
    <row r="320" spans="1:23" x14ac:dyDescent="0.35">
      <c r="A320" s="6" t="s">
        <v>179</v>
      </c>
      <c r="B320" s="6"/>
      <c r="C320" s="6"/>
    </row>
    <row r="321" spans="1:23" x14ac:dyDescent="0.35">
      <c r="A321" s="6" t="s">
        <v>180</v>
      </c>
      <c r="B321" s="6"/>
      <c r="C321" s="6"/>
    </row>
    <row r="322" spans="1:23" x14ac:dyDescent="0.35">
      <c r="A322" s="4" t="s">
        <v>181</v>
      </c>
      <c r="B322" s="4"/>
      <c r="C322" s="4"/>
    </row>
    <row r="323" spans="1:23" x14ac:dyDescent="0.35">
      <c r="A323" s="2" t="s">
        <v>22</v>
      </c>
      <c r="D323" s="10">
        <f>D333</f>
        <v>2.2702974000000001E-2</v>
      </c>
      <c r="E323" s="10">
        <f t="shared" ref="E323:W323" si="129">E333</f>
        <v>2.7647662E-2</v>
      </c>
      <c r="F323" s="10">
        <f t="shared" si="129"/>
        <v>4.1344239999999997E-2</v>
      </c>
      <c r="G323" s="10">
        <f t="shared" si="129"/>
        <v>4.4985233999999999E-2</v>
      </c>
      <c r="H323" s="10">
        <f t="shared" si="129"/>
        <v>1.7524556E-2</v>
      </c>
      <c r="I323" s="10">
        <f t="shared" si="129"/>
        <v>2.2121246000000001E-2</v>
      </c>
      <c r="J323" s="10">
        <f t="shared" si="129"/>
        <v>2.1310981999999999E-2</v>
      </c>
      <c r="K323" s="10">
        <f t="shared" si="129"/>
        <v>3.0348541999999999E-2</v>
      </c>
      <c r="L323" s="10">
        <f t="shared" si="129"/>
        <v>3.7796738000000003E-2</v>
      </c>
      <c r="M323" s="10">
        <f t="shared" si="129"/>
        <v>3.4685531999999998E-2</v>
      </c>
      <c r="N323" s="10">
        <f t="shared" si="129"/>
        <v>3.0873135999999999E-2</v>
      </c>
      <c r="O323" s="10">
        <f t="shared" si="129"/>
        <v>2.4661111999999999E-2</v>
      </c>
      <c r="P323" s="10">
        <f t="shared" si="129"/>
        <v>2.7523005999999999E-2</v>
      </c>
      <c r="Q323" s="10">
        <f t="shared" si="129"/>
        <v>3.0706928000000001E-2</v>
      </c>
      <c r="R323" s="10">
        <f t="shared" si="129"/>
        <v>3.5475020000000003E-2</v>
      </c>
      <c r="S323" s="10">
        <f t="shared" si="129"/>
        <v>2.4023289E-2</v>
      </c>
      <c r="T323" s="10">
        <f t="shared" si="129"/>
        <v>2.6538847000000001E-2</v>
      </c>
      <c r="U323" s="10">
        <f t="shared" si="129"/>
        <v>3.4898277999999998E-2</v>
      </c>
      <c r="V323" s="10">
        <f t="shared" si="129"/>
        <v>1.7626566E-2</v>
      </c>
      <c r="W323" s="10">
        <f t="shared" si="129"/>
        <v>3.1567365999999999E-2</v>
      </c>
    </row>
    <row r="324" spans="1:23" x14ac:dyDescent="0.35">
      <c r="A324" s="17" t="s">
        <v>6</v>
      </c>
      <c r="B324" s="17"/>
      <c r="C324" s="17"/>
      <c r="D324" s="17"/>
      <c r="E324" s="18">
        <f t="shared" ref="E324:W324" si="130">(E323-$D323)/$D323</f>
        <v>0.21779913063372222</v>
      </c>
      <c r="F324" s="18">
        <f t="shared" si="130"/>
        <v>0.82109357126515659</v>
      </c>
      <c r="G324" s="18">
        <f t="shared" si="130"/>
        <v>0.98146877144818112</v>
      </c>
      <c r="H324" s="18">
        <f t="shared" si="130"/>
        <v>-0.22809425760695495</v>
      </c>
      <c r="I324" s="18">
        <f t="shared" si="130"/>
        <v>-2.5623427133379093E-2</v>
      </c>
      <c r="J324" s="18">
        <f t="shared" si="130"/>
        <v>-6.1313200640585749E-2</v>
      </c>
      <c r="K324" s="18">
        <f t="shared" si="130"/>
        <v>0.33676504232441079</v>
      </c>
      <c r="L324" s="18">
        <f t="shared" si="130"/>
        <v>0.66483642187142544</v>
      </c>
      <c r="M324" s="18">
        <f t="shared" si="130"/>
        <v>0.5277968428277281</v>
      </c>
      <c r="N324" s="18">
        <f t="shared" si="130"/>
        <v>0.35987188286433303</v>
      </c>
      <c r="O324" s="18">
        <f t="shared" si="130"/>
        <v>8.6250285975749172E-2</v>
      </c>
      <c r="P324" s="18">
        <f t="shared" si="130"/>
        <v>0.2123083962479981</v>
      </c>
      <c r="Q324" s="18">
        <f t="shared" si="130"/>
        <v>0.35255090368336767</v>
      </c>
      <c r="R324" s="18">
        <f t="shared" si="130"/>
        <v>0.5625714939373142</v>
      </c>
      <c r="S324" s="18">
        <f t="shared" si="130"/>
        <v>5.815603717821282E-2</v>
      </c>
      <c r="T324" s="26">
        <f t="shared" si="130"/>
        <v>0.16895905355835758</v>
      </c>
      <c r="U324" s="26">
        <f t="shared" si="130"/>
        <v>0.53716768560806161</v>
      </c>
      <c r="V324" s="26">
        <f t="shared" si="130"/>
        <v>-0.22360101368217225</v>
      </c>
      <c r="W324" s="26">
        <f t="shared" si="130"/>
        <v>0.39045069601894439</v>
      </c>
    </row>
    <row r="325" spans="1:23" x14ac:dyDescent="0.35">
      <c r="A325" s="11" t="s">
        <v>7</v>
      </c>
      <c r="D325" s="10"/>
      <c r="E325" s="21">
        <f t="shared" ref="E325:W325" si="131">(E323-D323)/D323</f>
        <v>0.21779913063372222</v>
      </c>
      <c r="F325" s="21">
        <f t="shared" si="131"/>
        <v>0.49539733233139199</v>
      </c>
      <c r="G325" s="21">
        <f t="shared" si="131"/>
        <v>8.8065326633165866E-2</v>
      </c>
      <c r="H325" s="21">
        <f t="shared" si="131"/>
        <v>-0.61043759381133822</v>
      </c>
      <c r="I325" s="21">
        <f t="shared" si="131"/>
        <v>0.26229994072317725</v>
      </c>
      <c r="J325" s="21">
        <f t="shared" si="131"/>
        <v>-3.6628316506222183E-2</v>
      </c>
      <c r="K325" s="21">
        <f t="shared" si="131"/>
        <v>0.42407994150621497</v>
      </c>
      <c r="L325" s="21">
        <f t="shared" si="131"/>
        <v>0.24542187232586016</v>
      </c>
      <c r="M325" s="21">
        <f t="shared" si="131"/>
        <v>-8.2314140442490163E-2</v>
      </c>
      <c r="N325" s="21">
        <f t="shared" si="131"/>
        <v>-0.10991314764899669</v>
      </c>
      <c r="O325" s="21">
        <f t="shared" si="131"/>
        <v>-0.2012113055181696</v>
      </c>
      <c r="P325" s="21">
        <f t="shared" si="131"/>
        <v>0.11604886267902276</v>
      </c>
      <c r="Q325" s="21">
        <f t="shared" si="131"/>
        <v>0.1156822041894698</v>
      </c>
      <c r="R325" s="21">
        <f t="shared" si="131"/>
        <v>0.15527740189445199</v>
      </c>
      <c r="S325" s="22">
        <f t="shared" si="131"/>
        <v>-0.32281112174143956</v>
      </c>
      <c r="T325" s="23">
        <f t="shared" si="131"/>
        <v>0.10471330549284909</v>
      </c>
      <c r="U325" s="23">
        <f t="shared" si="131"/>
        <v>0.31498847708040961</v>
      </c>
      <c r="V325" s="23">
        <f t="shared" si="131"/>
        <v>-0.49491588094977063</v>
      </c>
      <c r="W325" s="23">
        <f t="shared" si="131"/>
        <v>0.79089710383746892</v>
      </c>
    </row>
    <row r="326" spans="1:23" x14ac:dyDescent="0.35">
      <c r="A326" s="2" t="s">
        <v>23</v>
      </c>
      <c r="D326" s="12">
        <f t="shared" ref="D326:W326" si="132">D323/D$8</f>
        <v>1.2051645313080001E-3</v>
      </c>
      <c r="E326" s="12">
        <f t="shared" si="132"/>
        <v>1.5293922692966302E-3</v>
      </c>
      <c r="F326" s="12">
        <f t="shared" si="132"/>
        <v>2.3610598003634495E-3</v>
      </c>
      <c r="G326" s="12">
        <f t="shared" si="132"/>
        <v>2.599222894331179E-3</v>
      </c>
      <c r="H326" s="12">
        <f t="shared" si="132"/>
        <v>1.043243277414006E-3</v>
      </c>
      <c r="I326" s="12">
        <f t="shared" si="132"/>
        <v>1.3092663218056836E-3</v>
      </c>
      <c r="J326" s="12">
        <f t="shared" si="132"/>
        <v>1.2950289587303446E-3</v>
      </c>
      <c r="K326" s="12">
        <f t="shared" si="132"/>
        <v>1.871681319570458E-3</v>
      </c>
      <c r="L326" s="12">
        <f t="shared" si="132"/>
        <v>2.4204839595209212E-3</v>
      </c>
      <c r="M326" s="12">
        <f t="shared" si="132"/>
        <v>2.3392601848419296E-3</v>
      </c>
      <c r="N326" s="12">
        <f t="shared" si="132"/>
        <v>2.1426676383450483E-3</v>
      </c>
      <c r="O326" s="12">
        <f t="shared" si="132"/>
        <v>1.753569986123967E-3</v>
      </c>
      <c r="P326" s="12">
        <f t="shared" si="132"/>
        <v>2.0225981513100175E-3</v>
      </c>
      <c r="Q326" s="12">
        <f t="shared" si="132"/>
        <v>2.3698171515645584E-3</v>
      </c>
      <c r="R326" s="12">
        <f t="shared" si="132"/>
        <v>2.9735924877689608E-3</v>
      </c>
      <c r="S326" s="12">
        <f t="shared" si="132"/>
        <v>2.1372667935745135E-3</v>
      </c>
      <c r="T326" s="27">
        <f t="shared" si="132"/>
        <v>2.3149415407797214E-3</v>
      </c>
      <c r="U326" s="27">
        <f t="shared" si="132"/>
        <v>3.2897566010287867E-3</v>
      </c>
      <c r="V326" s="27">
        <f t="shared" si="132"/>
        <v>1.8208181673185898E-3</v>
      </c>
      <c r="W326" s="27">
        <f t="shared" si="132"/>
        <v>3.3305769315369674E-3</v>
      </c>
    </row>
    <row r="327" spans="1:23" hidden="1" x14ac:dyDescent="0.35">
      <c r="A327" s="2" t="s">
        <v>182</v>
      </c>
      <c r="B327" s="2" t="s">
        <v>183</v>
      </c>
      <c r="D327" s="2">
        <v>3.0071999999999998E-3</v>
      </c>
      <c r="E327" s="2">
        <v>2.3862000000000002E-3</v>
      </c>
      <c r="F327" s="2">
        <v>2.3148000000000001E-3</v>
      </c>
      <c r="G327" s="2">
        <v>1.5900000000000001E-3</v>
      </c>
      <c r="H327" s="2">
        <v>1.3806000000000001E-3</v>
      </c>
      <c r="I327" s="2">
        <v>1.4892E-3</v>
      </c>
      <c r="J327" s="2">
        <v>2.7215999999999998E-3</v>
      </c>
      <c r="K327" s="2">
        <v>2.0117999999999998E-3</v>
      </c>
      <c r="L327" s="2">
        <v>5.9219999999999997E-4</v>
      </c>
      <c r="M327" s="2">
        <v>8.7839999999999999E-4</v>
      </c>
      <c r="N327" s="2">
        <v>8.9820000000000004E-4</v>
      </c>
      <c r="O327" s="2">
        <v>7.8779999999999996E-4</v>
      </c>
      <c r="P327" s="2">
        <v>8.9340000000000003E-4</v>
      </c>
      <c r="Q327" s="2">
        <v>8.4000000000000003E-4</v>
      </c>
      <c r="R327" s="2">
        <v>9.6840000000000001E-4</v>
      </c>
      <c r="S327" s="2">
        <v>9.9599999999999992E-4</v>
      </c>
      <c r="T327" s="30">
        <v>9.2820000000000001E-4</v>
      </c>
    </row>
    <row r="328" spans="1:23" hidden="1" x14ac:dyDescent="0.35">
      <c r="A328" s="2" t="s">
        <v>184</v>
      </c>
      <c r="B328" s="2" t="s">
        <v>185</v>
      </c>
      <c r="D328" s="2" t="s">
        <v>144</v>
      </c>
      <c r="E328" s="2" t="s">
        <v>144</v>
      </c>
      <c r="F328" s="2" t="s">
        <v>144</v>
      </c>
      <c r="G328" s="2" t="s">
        <v>144</v>
      </c>
      <c r="H328" s="2" t="s">
        <v>144</v>
      </c>
      <c r="I328" s="2" t="s">
        <v>144</v>
      </c>
      <c r="J328" s="2" t="s">
        <v>144</v>
      </c>
      <c r="K328" s="2" t="s">
        <v>144</v>
      </c>
      <c r="L328" s="2" t="s">
        <v>144</v>
      </c>
      <c r="M328" s="2" t="s">
        <v>144</v>
      </c>
      <c r="N328" s="2" t="s">
        <v>144</v>
      </c>
      <c r="O328" s="2" t="s">
        <v>144</v>
      </c>
      <c r="P328" s="2" t="s">
        <v>144</v>
      </c>
      <c r="Q328" s="2" t="s">
        <v>144</v>
      </c>
      <c r="R328" s="2" t="s">
        <v>144</v>
      </c>
      <c r="S328" s="2" t="s">
        <v>144</v>
      </c>
    </row>
    <row r="329" spans="1:23" hidden="1" x14ac:dyDescent="0.35">
      <c r="A329" s="2" t="s">
        <v>186</v>
      </c>
      <c r="B329" s="2" t="s">
        <v>187</v>
      </c>
      <c r="D329" s="2" t="s">
        <v>144</v>
      </c>
      <c r="E329" s="2" t="s">
        <v>144</v>
      </c>
      <c r="F329" s="2" t="s">
        <v>144</v>
      </c>
      <c r="G329" s="2" t="s">
        <v>144</v>
      </c>
      <c r="H329" s="2" t="s">
        <v>144</v>
      </c>
      <c r="I329" s="2" t="s">
        <v>144</v>
      </c>
      <c r="J329" s="2" t="s">
        <v>144</v>
      </c>
      <c r="K329" s="2" t="s">
        <v>144</v>
      </c>
      <c r="L329" s="2" t="s">
        <v>144</v>
      </c>
      <c r="M329" s="2" t="s">
        <v>144</v>
      </c>
      <c r="N329" s="2" t="s">
        <v>144</v>
      </c>
      <c r="O329" s="2" t="s">
        <v>144</v>
      </c>
      <c r="P329" s="2" t="s">
        <v>144</v>
      </c>
      <c r="Q329" s="2" t="s">
        <v>144</v>
      </c>
      <c r="R329" s="2" t="s">
        <v>144</v>
      </c>
      <c r="S329" s="2" t="s">
        <v>144</v>
      </c>
    </row>
    <row r="330" spans="1:23" hidden="1" x14ac:dyDescent="0.35">
      <c r="A330" s="2" t="s">
        <v>188</v>
      </c>
      <c r="B330" s="2" t="s">
        <v>189</v>
      </c>
      <c r="D330" s="2" t="s">
        <v>144</v>
      </c>
      <c r="E330" s="2" t="s">
        <v>144</v>
      </c>
      <c r="F330" s="2" t="s">
        <v>144</v>
      </c>
      <c r="G330" s="2" t="s">
        <v>144</v>
      </c>
      <c r="H330" s="2" t="s">
        <v>144</v>
      </c>
      <c r="I330" s="2" t="s">
        <v>144</v>
      </c>
      <c r="J330" s="2" t="s">
        <v>144</v>
      </c>
      <c r="K330" s="2" t="s">
        <v>144</v>
      </c>
      <c r="L330" s="2" t="s">
        <v>144</v>
      </c>
      <c r="M330" s="2" t="s">
        <v>144</v>
      </c>
      <c r="N330" s="2" t="s">
        <v>144</v>
      </c>
      <c r="O330" s="2" t="s">
        <v>144</v>
      </c>
      <c r="P330" s="2" t="s">
        <v>144</v>
      </c>
      <c r="Q330" s="2" t="s">
        <v>144</v>
      </c>
      <c r="R330" s="2" t="s">
        <v>144</v>
      </c>
      <c r="S330" s="2" t="s">
        <v>144</v>
      </c>
    </row>
    <row r="331" spans="1:23" hidden="1" x14ac:dyDescent="0.35">
      <c r="A331" s="2" t="s">
        <v>190</v>
      </c>
      <c r="B331" s="2" t="s">
        <v>191</v>
      </c>
      <c r="D331" s="2" t="s">
        <v>144</v>
      </c>
      <c r="E331" s="2" t="s">
        <v>144</v>
      </c>
      <c r="F331" s="2" t="s">
        <v>144</v>
      </c>
      <c r="G331" s="2" t="s">
        <v>144</v>
      </c>
      <c r="H331" s="2" t="s">
        <v>144</v>
      </c>
      <c r="I331" s="2" t="s">
        <v>144</v>
      </c>
      <c r="J331" s="2" t="s">
        <v>144</v>
      </c>
      <c r="K331" s="2" t="s">
        <v>144</v>
      </c>
      <c r="L331" s="2" t="s">
        <v>144</v>
      </c>
      <c r="M331" s="2" t="s">
        <v>144</v>
      </c>
      <c r="N331" s="2" t="s">
        <v>144</v>
      </c>
      <c r="O331" s="2" t="s">
        <v>144</v>
      </c>
      <c r="P331" s="2" t="s">
        <v>144</v>
      </c>
      <c r="Q331" s="2" t="s">
        <v>144</v>
      </c>
      <c r="R331" s="2" t="s">
        <v>144</v>
      </c>
      <c r="S331" s="2" t="s">
        <v>144</v>
      </c>
    </row>
    <row r="332" spans="1:23" hidden="1" x14ac:dyDescent="0.35">
      <c r="A332" s="2" t="s">
        <v>192</v>
      </c>
      <c r="B332" s="2" t="s">
        <v>193</v>
      </c>
    </row>
    <row r="333" spans="1:23" x14ac:dyDescent="0.35">
      <c r="A333" s="2" t="s">
        <v>194</v>
      </c>
      <c r="B333" s="2" t="s">
        <v>195</v>
      </c>
      <c r="D333" s="2">
        <v>2.2702974000000001E-2</v>
      </c>
      <c r="E333" s="2">
        <v>2.7647662E-2</v>
      </c>
      <c r="F333" s="2">
        <v>4.1344239999999997E-2</v>
      </c>
      <c r="G333" s="2">
        <v>4.4985233999999999E-2</v>
      </c>
      <c r="H333" s="2">
        <v>1.7524556E-2</v>
      </c>
      <c r="I333" s="2">
        <v>2.2121246000000001E-2</v>
      </c>
      <c r="J333" s="2">
        <v>2.1310981999999999E-2</v>
      </c>
      <c r="K333" s="2">
        <v>3.0348541999999999E-2</v>
      </c>
      <c r="L333" s="2">
        <v>3.7796738000000003E-2</v>
      </c>
      <c r="M333" s="2">
        <v>3.4685531999999998E-2</v>
      </c>
      <c r="N333" s="2">
        <v>3.0873135999999999E-2</v>
      </c>
      <c r="O333" s="2">
        <v>2.4661111999999999E-2</v>
      </c>
      <c r="P333" s="2">
        <v>2.7523005999999999E-2</v>
      </c>
      <c r="Q333" s="2">
        <v>3.0706928000000001E-2</v>
      </c>
      <c r="R333" s="2">
        <v>3.5475020000000003E-2</v>
      </c>
      <c r="S333" s="2">
        <v>2.4023289E-2</v>
      </c>
      <c r="T333" s="2">
        <v>2.6538847000000001E-2</v>
      </c>
      <c r="U333" s="2">
        <v>3.4898277999999998E-2</v>
      </c>
      <c r="V333" s="2">
        <v>1.7626566E-2</v>
      </c>
      <c r="W333" s="2">
        <v>3.1567365999999999E-2</v>
      </c>
    </row>
    <row r="336" spans="1:23" x14ac:dyDescent="0.35">
      <c r="A336" s="9" t="s">
        <v>196</v>
      </c>
    </row>
    <row r="337" spans="1:23" x14ac:dyDescent="0.35">
      <c r="A337" s="2" t="s">
        <v>53</v>
      </c>
    </row>
    <row r="338" spans="1:23" x14ac:dyDescent="0.35">
      <c r="A338" s="37" t="s">
        <v>353</v>
      </c>
      <c r="B338" s="4"/>
      <c r="C338" s="4"/>
    </row>
    <row r="339" spans="1:23" x14ac:dyDescent="0.35">
      <c r="A339" s="35" t="s">
        <v>197</v>
      </c>
      <c r="B339" s="35"/>
      <c r="C339" s="35"/>
    </row>
    <row r="340" spans="1:23" x14ac:dyDescent="0.35">
      <c r="A340" s="35" t="s">
        <v>198</v>
      </c>
      <c r="B340" s="35"/>
      <c r="C340" s="35"/>
    </row>
    <row r="341" spans="1:23" x14ac:dyDescent="0.35">
      <c r="A341" s="35" t="s">
        <v>199</v>
      </c>
      <c r="B341" s="35"/>
      <c r="C341" s="35"/>
    </row>
    <row r="342" spans="1:23" x14ac:dyDescent="0.35">
      <c r="A342" s="35" t="s">
        <v>200</v>
      </c>
      <c r="B342" s="6"/>
      <c r="C342" s="6"/>
    </row>
    <row r="343" spans="1:23" x14ac:dyDescent="0.35">
      <c r="A343" s="4" t="s">
        <v>201</v>
      </c>
      <c r="B343" s="4"/>
      <c r="C343" s="4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</row>
    <row r="344" spans="1:23" x14ac:dyDescent="0.35">
      <c r="A344" s="2" t="s">
        <v>22</v>
      </c>
      <c r="D344" s="10">
        <f t="shared" ref="D344:W344" si="133">D348+D349</f>
        <v>0</v>
      </c>
      <c r="E344" s="10">
        <f t="shared" si="133"/>
        <v>1.56864E-2</v>
      </c>
      <c r="F344" s="10">
        <f t="shared" si="133"/>
        <v>5.7444000000000002E-3</v>
      </c>
      <c r="G344" s="10">
        <f t="shared" si="133"/>
        <v>6.1434000000000002E-3</v>
      </c>
      <c r="H344" s="10">
        <f t="shared" si="133"/>
        <v>5.5002000000000002E-3</v>
      </c>
      <c r="I344" s="10">
        <f t="shared" si="133"/>
        <v>1.16364E-2</v>
      </c>
      <c r="J344" s="10">
        <f t="shared" si="133"/>
        <v>9.2123999999999991E-3</v>
      </c>
      <c r="K344" s="10">
        <f t="shared" si="133"/>
        <v>1.1440800000000001E-2</v>
      </c>
      <c r="L344" s="10">
        <f t="shared" si="133"/>
        <v>1.10562E-2</v>
      </c>
      <c r="M344" s="10">
        <f t="shared" si="133"/>
        <v>1.14996E-2</v>
      </c>
      <c r="N344" s="10">
        <f t="shared" si="133"/>
        <v>1.026402E-2</v>
      </c>
      <c r="O344" s="10">
        <f t="shared" si="133"/>
        <v>1.132524E-2</v>
      </c>
      <c r="P344" s="10">
        <f t="shared" si="133"/>
        <v>1.053918E-2</v>
      </c>
      <c r="Q344" s="10">
        <f t="shared" si="133"/>
        <v>1.127448E-2</v>
      </c>
      <c r="R344" s="10">
        <f t="shared" si="133"/>
        <v>7.5146999999999992E-3</v>
      </c>
      <c r="S344" s="10">
        <f t="shared" si="133"/>
        <v>7.7032200000000002E-3</v>
      </c>
      <c r="T344" s="29">
        <f t="shared" si="133"/>
        <v>9.2178E-3</v>
      </c>
      <c r="U344" s="29">
        <f t="shared" si="133"/>
        <v>8.1763200000000008E-3</v>
      </c>
      <c r="V344" s="29">
        <f t="shared" si="133"/>
        <v>1.337052E-2</v>
      </c>
      <c r="W344" s="29">
        <f t="shared" si="133"/>
        <v>9.7711800000000008E-3</v>
      </c>
    </row>
    <row r="345" spans="1:23" x14ac:dyDescent="0.35">
      <c r="A345" s="17" t="s">
        <v>6</v>
      </c>
      <c r="B345" s="17"/>
      <c r="C345" s="17"/>
      <c r="D345" s="17"/>
      <c r="E345" s="18">
        <v>0</v>
      </c>
      <c r="F345" s="18">
        <v>0</v>
      </c>
      <c r="G345" s="18">
        <v>0</v>
      </c>
      <c r="H345" s="18">
        <v>0</v>
      </c>
      <c r="I345" s="18">
        <v>0</v>
      </c>
      <c r="J345" s="18">
        <v>0</v>
      </c>
      <c r="K345" s="18">
        <v>0</v>
      </c>
      <c r="L345" s="18">
        <v>0</v>
      </c>
      <c r="M345" s="18">
        <v>0</v>
      </c>
      <c r="N345" s="18">
        <v>0</v>
      </c>
      <c r="O345" s="18">
        <v>0</v>
      </c>
      <c r="P345" s="18">
        <v>0</v>
      </c>
      <c r="Q345" s="18">
        <v>0</v>
      </c>
      <c r="R345" s="18">
        <v>0</v>
      </c>
      <c r="S345" s="18">
        <v>0</v>
      </c>
      <c r="T345" s="26">
        <v>0</v>
      </c>
      <c r="U345" s="26">
        <v>0</v>
      </c>
      <c r="V345" s="26">
        <v>0</v>
      </c>
      <c r="W345" s="26">
        <v>0</v>
      </c>
    </row>
    <row r="346" spans="1:23" x14ac:dyDescent="0.35">
      <c r="A346" s="11" t="s">
        <v>7</v>
      </c>
      <c r="D346" s="10"/>
      <c r="E346" s="21">
        <v>0</v>
      </c>
      <c r="F346" s="21">
        <v>0</v>
      </c>
      <c r="G346" s="21">
        <v>0</v>
      </c>
      <c r="H346" s="21">
        <f t="shared" ref="H346:T346" si="134">(H344-G344)/G344</f>
        <v>-0.10469772438714718</v>
      </c>
      <c r="I346" s="21">
        <f t="shared" si="134"/>
        <v>1.115632158830588</v>
      </c>
      <c r="J346" s="21">
        <f t="shared" si="134"/>
        <v>-0.20831184902547187</v>
      </c>
      <c r="K346" s="21">
        <f t="shared" si="134"/>
        <v>0.24189136381399007</v>
      </c>
      <c r="L346" s="21">
        <f t="shared" si="134"/>
        <v>-3.3616530312565604E-2</v>
      </c>
      <c r="M346" s="21">
        <f t="shared" si="134"/>
        <v>4.0104194931350735E-2</v>
      </c>
      <c r="N346" s="21">
        <f t="shared" si="134"/>
        <v>-0.10744547636439528</v>
      </c>
      <c r="O346" s="21">
        <f t="shared" si="134"/>
        <v>0.10339223812892023</v>
      </c>
      <c r="P346" s="21">
        <f t="shared" si="134"/>
        <v>-6.9407800629390629E-2</v>
      </c>
      <c r="Q346" s="21">
        <f t="shared" si="134"/>
        <v>6.9768236238492889E-2</v>
      </c>
      <c r="R346" s="21">
        <f t="shared" si="134"/>
        <v>-0.33347702066968948</v>
      </c>
      <c r="S346" s="22">
        <f t="shared" si="134"/>
        <v>2.5086829813565553E-2</v>
      </c>
      <c r="T346" s="23">
        <f t="shared" si="134"/>
        <v>0.19661647986166819</v>
      </c>
      <c r="U346" s="23">
        <f t="shared" ref="U346" si="135">(U344-T344)/T344</f>
        <v>-0.11298574497168512</v>
      </c>
      <c r="V346" s="23">
        <f t="shared" ref="V346:W346" si="136">(V344-U344)/U344</f>
        <v>0.6352735705060466</v>
      </c>
      <c r="W346" s="23">
        <f t="shared" si="136"/>
        <v>-0.26919970203103538</v>
      </c>
    </row>
    <row r="347" spans="1:23" x14ac:dyDescent="0.35">
      <c r="A347" s="2" t="s">
        <v>23</v>
      </c>
      <c r="D347" s="12">
        <f t="shared" ref="D347:W347" si="137">D344/D$8</f>
        <v>0</v>
      </c>
      <c r="E347" s="12">
        <f t="shared" si="137"/>
        <v>8.6772830531184374E-4</v>
      </c>
      <c r="F347" s="12">
        <f t="shared" si="137"/>
        <v>3.2804743580261246E-4</v>
      </c>
      <c r="G347" s="12">
        <f t="shared" si="137"/>
        <v>3.5496238452453456E-4</v>
      </c>
      <c r="H347" s="12">
        <f t="shared" si="137"/>
        <v>3.274289331171937E-4</v>
      </c>
      <c r="I347" s="12">
        <f t="shared" si="137"/>
        <v>6.8871105303289226E-4</v>
      </c>
      <c r="J347" s="12">
        <f t="shared" si="137"/>
        <v>5.5982050847809019E-4</v>
      </c>
      <c r="K347" s="12">
        <f t="shared" si="137"/>
        <v>7.0558683316456188E-4</v>
      </c>
      <c r="L347" s="12">
        <f t="shared" si="137"/>
        <v>7.0803344863398549E-4</v>
      </c>
      <c r="M347" s="12">
        <f t="shared" si="137"/>
        <v>7.7555553772703438E-4</v>
      </c>
      <c r="N347" s="12">
        <f t="shared" si="137"/>
        <v>7.1234692495528618E-4</v>
      </c>
      <c r="O347" s="12">
        <f t="shared" si="137"/>
        <v>8.0530030234040532E-4</v>
      </c>
      <c r="P347" s="12">
        <f t="shared" si="137"/>
        <v>7.7449846809332927E-4</v>
      </c>
      <c r="Q347" s="12">
        <f t="shared" si="137"/>
        <v>8.7011165945911548E-4</v>
      </c>
      <c r="R347" s="12">
        <f t="shared" si="137"/>
        <v>6.2989831909432067E-4</v>
      </c>
      <c r="S347" s="12">
        <f t="shared" si="137"/>
        <v>6.8532815425893865E-4</v>
      </c>
      <c r="T347" s="27">
        <f t="shared" si="137"/>
        <v>8.0405407720234847E-4</v>
      </c>
      <c r="U347" s="27">
        <f t="shared" si="137"/>
        <v>7.7075730476224914E-4</v>
      </c>
      <c r="V347" s="27">
        <f t="shared" si="137"/>
        <v>1.3811700885184644E-3</v>
      </c>
      <c r="W347" s="27">
        <f t="shared" si="137"/>
        <v>1.0309275313592965E-3</v>
      </c>
    </row>
    <row r="348" spans="1:23" x14ac:dyDescent="0.35">
      <c r="A348" s="2" t="s">
        <v>351</v>
      </c>
      <c r="B348" s="2" t="s">
        <v>352</v>
      </c>
      <c r="D348" s="2">
        <v>0</v>
      </c>
      <c r="E348" s="2">
        <v>0</v>
      </c>
      <c r="F348" s="2">
        <v>0</v>
      </c>
      <c r="G348" s="2">
        <v>1.242E-3</v>
      </c>
      <c r="H348" s="2">
        <v>1.4682E-3</v>
      </c>
      <c r="I348" s="2">
        <v>1.5E-3</v>
      </c>
      <c r="J348" s="2">
        <v>2.3999999999999998E-3</v>
      </c>
      <c r="K348" s="2">
        <v>2.3831999999999998E-3</v>
      </c>
      <c r="L348" s="2">
        <v>2.1413999999999999E-3</v>
      </c>
      <c r="M348" s="2">
        <v>2.3195999999999998E-3</v>
      </c>
      <c r="N348" s="2">
        <v>2.1268200000000002E-3</v>
      </c>
      <c r="O348" s="2">
        <v>1.9952400000000001E-3</v>
      </c>
      <c r="P348" s="2">
        <v>2.5219800000000001E-3</v>
      </c>
      <c r="Q348" s="2">
        <v>2.7922799999999998E-3</v>
      </c>
      <c r="R348" s="2">
        <v>2.2550999999999999E-3</v>
      </c>
      <c r="S348" s="2">
        <v>1.9582200000000001E-3</v>
      </c>
      <c r="T348" s="30">
        <v>1.6122E-3</v>
      </c>
      <c r="U348" s="2">
        <v>1.9705199999999999E-3</v>
      </c>
      <c r="V348" s="2">
        <v>2.13912E-3</v>
      </c>
      <c r="W348" s="2">
        <v>1.97058E-3</v>
      </c>
    </row>
    <row r="349" spans="1:23" x14ac:dyDescent="0.35">
      <c r="A349" s="2" t="s">
        <v>202</v>
      </c>
      <c r="B349" s="2" t="s">
        <v>203</v>
      </c>
      <c r="D349" s="2">
        <v>0</v>
      </c>
      <c r="E349" s="2">
        <v>1.56864E-2</v>
      </c>
      <c r="F349" s="2">
        <v>5.7444000000000002E-3</v>
      </c>
      <c r="G349" s="2">
        <v>4.9014000000000002E-3</v>
      </c>
      <c r="H349" s="2">
        <v>4.032E-3</v>
      </c>
      <c r="I349" s="2">
        <v>1.01364E-2</v>
      </c>
      <c r="J349" s="2">
        <v>6.8123999999999997E-3</v>
      </c>
      <c r="K349" s="2">
        <v>9.0576000000000007E-3</v>
      </c>
      <c r="L349" s="2">
        <v>8.9148000000000005E-3</v>
      </c>
      <c r="M349" s="2">
        <v>9.1800000000000007E-3</v>
      </c>
      <c r="N349" s="2">
        <v>8.1372000000000007E-3</v>
      </c>
      <c r="O349" s="2">
        <v>9.3299999999999998E-3</v>
      </c>
      <c r="P349" s="2">
        <v>8.0172000000000004E-3</v>
      </c>
      <c r="Q349" s="2">
        <v>8.4822000000000005E-3</v>
      </c>
      <c r="R349" s="2">
        <v>5.2595999999999997E-3</v>
      </c>
      <c r="S349" s="2">
        <v>5.7450000000000001E-3</v>
      </c>
      <c r="T349" s="2">
        <v>7.6055999999999997E-3</v>
      </c>
      <c r="U349" s="2">
        <v>6.2058E-3</v>
      </c>
      <c r="V349" s="2">
        <v>1.1231400000000001E-2</v>
      </c>
      <c r="W349" s="2">
        <v>7.8006000000000004E-3</v>
      </c>
    </row>
    <row r="351" spans="1:23" x14ac:dyDescent="0.35">
      <c r="A351" s="9" t="s">
        <v>206</v>
      </c>
    </row>
    <row r="352" spans="1:23" x14ac:dyDescent="0.35">
      <c r="A352" s="2" t="s">
        <v>53</v>
      </c>
    </row>
    <row r="353" spans="1:23" x14ac:dyDescent="0.35">
      <c r="A353" s="4" t="s">
        <v>207</v>
      </c>
      <c r="B353" s="4"/>
      <c r="C353" s="4"/>
    </row>
    <row r="354" spans="1:23" x14ac:dyDescent="0.35">
      <c r="A354" s="6" t="s">
        <v>208</v>
      </c>
      <c r="B354" s="6"/>
      <c r="C354" s="6"/>
    </row>
    <row r="355" spans="1:23" x14ac:dyDescent="0.35">
      <c r="A355" s="6" t="s">
        <v>209</v>
      </c>
      <c r="B355" s="6"/>
      <c r="C355" s="6"/>
    </row>
    <row r="356" spans="1:23" x14ac:dyDescent="0.35">
      <c r="A356" s="6" t="s">
        <v>210</v>
      </c>
      <c r="B356" s="6"/>
      <c r="C356" s="6"/>
    </row>
    <row r="357" spans="1:23" x14ac:dyDescent="0.35">
      <c r="A357" s="6" t="s">
        <v>211</v>
      </c>
      <c r="B357" s="6"/>
      <c r="C357" s="6"/>
    </row>
    <row r="358" spans="1:23" x14ac:dyDescent="0.35">
      <c r="A358" s="6" t="s">
        <v>212</v>
      </c>
      <c r="B358" s="6"/>
      <c r="C358" s="6"/>
    </row>
    <row r="359" spans="1:23" x14ac:dyDescent="0.35">
      <c r="A359" s="4" t="s">
        <v>345</v>
      </c>
      <c r="B359" s="4"/>
      <c r="C359" s="4"/>
    </row>
    <row r="360" spans="1:23" x14ac:dyDescent="0.35">
      <c r="A360" s="2" t="s">
        <v>22</v>
      </c>
      <c r="D360" s="10">
        <f t="shared" ref="D360:W360" si="138">SUM(D364:D375)</f>
        <v>0.40216099999999999</v>
      </c>
      <c r="E360" s="10">
        <f t="shared" si="138"/>
        <v>0.40362200000000004</v>
      </c>
      <c r="F360" s="10">
        <f t="shared" si="138"/>
        <v>0.405167</v>
      </c>
      <c r="G360" s="10">
        <f t="shared" si="138"/>
        <v>0.40682000000000001</v>
      </c>
      <c r="H360" s="10">
        <f t="shared" si="138"/>
        <v>0.41575499999999999</v>
      </c>
      <c r="I360" s="10">
        <f t="shared" si="138"/>
        <v>0.40656699999999996</v>
      </c>
      <c r="J360" s="10">
        <f t="shared" si="138"/>
        <v>0.41434700000000002</v>
      </c>
      <c r="K360" s="10">
        <f t="shared" si="138"/>
        <v>0.42362500000000003</v>
      </c>
      <c r="L360" s="10">
        <f t="shared" si="138"/>
        <v>0.42527199999999998</v>
      </c>
      <c r="M360" s="10">
        <f t="shared" si="138"/>
        <v>0.44217200000000001</v>
      </c>
      <c r="N360" s="10">
        <f t="shared" si="138"/>
        <v>0.45443999999999996</v>
      </c>
      <c r="O360" s="10">
        <f t="shared" si="138"/>
        <v>0.45713599999999999</v>
      </c>
      <c r="P360" s="10">
        <f t="shared" si="138"/>
        <v>0.43303200000000003</v>
      </c>
      <c r="Q360" s="10">
        <f t="shared" si="138"/>
        <v>0.440913</v>
      </c>
      <c r="R360" s="10">
        <f t="shared" si="138"/>
        <v>0.44910099999999997</v>
      </c>
      <c r="S360" s="10">
        <f t="shared" si="138"/>
        <v>0.44617399999999996</v>
      </c>
      <c r="T360" s="10">
        <f t="shared" si="138"/>
        <v>0.44677299999999998</v>
      </c>
      <c r="U360" s="10">
        <f t="shared" si="138"/>
        <v>0.442469</v>
      </c>
      <c r="V360" s="10">
        <f t="shared" si="138"/>
        <v>0.44711800000000002</v>
      </c>
      <c r="W360" s="10">
        <f t="shared" si="138"/>
        <v>0.43024699999999994</v>
      </c>
    </row>
    <row r="361" spans="1:23" x14ac:dyDescent="0.35">
      <c r="A361" s="17" t="s">
        <v>6</v>
      </c>
      <c r="B361" s="17"/>
      <c r="C361" s="17"/>
      <c r="D361" s="17"/>
      <c r="E361" s="18">
        <f t="shared" ref="E361:W361" si="139">(E360-$D360)/$D360</f>
        <v>3.632873401448787E-3</v>
      </c>
      <c r="F361" s="18">
        <f t="shared" si="139"/>
        <v>7.4746183742332266E-3</v>
      </c>
      <c r="G361" s="18">
        <f t="shared" si="139"/>
        <v>1.15849125101639E-2</v>
      </c>
      <c r="H361" s="18">
        <f t="shared" si="139"/>
        <v>3.3802382627853012E-2</v>
      </c>
      <c r="I361" s="18">
        <f t="shared" si="139"/>
        <v>1.0955811229830753E-2</v>
      </c>
      <c r="J361" s="18">
        <f t="shared" si="139"/>
        <v>3.030129724165205E-2</v>
      </c>
      <c r="K361" s="18">
        <f t="shared" si="139"/>
        <v>5.3371659608962674E-2</v>
      </c>
      <c r="L361" s="18">
        <f t="shared" si="139"/>
        <v>5.7467034346940636E-2</v>
      </c>
      <c r="M361" s="18">
        <f t="shared" si="139"/>
        <v>9.9490005246654994E-2</v>
      </c>
      <c r="N361" s="18">
        <f t="shared" si="139"/>
        <v>0.12999520092699185</v>
      </c>
      <c r="O361" s="18">
        <f t="shared" si="139"/>
        <v>0.13669898374034278</v>
      </c>
      <c r="P361" s="18">
        <f t="shared" si="139"/>
        <v>7.6762789032253351E-2</v>
      </c>
      <c r="Q361" s="18">
        <f t="shared" si="139"/>
        <v>9.6359418242942529E-2</v>
      </c>
      <c r="R361" s="18">
        <f t="shared" si="139"/>
        <v>0.11671942331553777</v>
      </c>
      <c r="S361" s="18">
        <f t="shared" si="139"/>
        <v>0.10944124368101325</v>
      </c>
      <c r="T361" s="26">
        <f t="shared" si="139"/>
        <v>0.11093069690994399</v>
      </c>
      <c r="U361" s="26">
        <f t="shared" si="139"/>
        <v>0.10022851544530675</v>
      </c>
      <c r="V361" s="26">
        <f t="shared" si="139"/>
        <v>0.11178856229221637</v>
      </c>
      <c r="W361" s="26">
        <f t="shared" si="139"/>
        <v>6.9837701815939249E-2</v>
      </c>
    </row>
    <row r="362" spans="1:23" x14ac:dyDescent="0.35">
      <c r="A362" s="11" t="s">
        <v>7</v>
      </c>
      <c r="D362" s="10"/>
      <c r="E362" s="21">
        <f t="shared" ref="E362:T362" si="140">(E360-D360)/D360</f>
        <v>3.632873401448787E-3</v>
      </c>
      <c r="F362" s="21">
        <f t="shared" si="140"/>
        <v>3.8278389185920562E-3</v>
      </c>
      <c r="G362" s="21">
        <f t="shared" si="140"/>
        <v>4.0797991939126718E-3</v>
      </c>
      <c r="H362" s="21">
        <f t="shared" si="140"/>
        <v>2.1963030332825255E-2</v>
      </c>
      <c r="I362" s="21">
        <f t="shared" si="140"/>
        <v>-2.2099553823766473E-2</v>
      </c>
      <c r="J362" s="21">
        <f t="shared" si="140"/>
        <v>1.9135837389655495E-2</v>
      </c>
      <c r="K362" s="21">
        <f t="shared" si="140"/>
        <v>2.2391859962784835E-2</v>
      </c>
      <c r="L362" s="21">
        <f t="shared" si="140"/>
        <v>3.8878725287694398E-3</v>
      </c>
      <c r="M362" s="21">
        <f t="shared" si="140"/>
        <v>3.9739272747794416E-2</v>
      </c>
      <c r="N362" s="21">
        <f t="shared" si="140"/>
        <v>2.7744859466451846E-2</v>
      </c>
      <c r="O362" s="21">
        <f t="shared" si="140"/>
        <v>5.93257635771506E-3</v>
      </c>
      <c r="P362" s="21">
        <f t="shared" si="140"/>
        <v>-5.2728290924363777E-2</v>
      </c>
      <c r="Q362" s="21">
        <f t="shared" si="140"/>
        <v>1.8199578784015895E-2</v>
      </c>
      <c r="R362" s="21">
        <f t="shared" si="140"/>
        <v>1.8570557003308983E-2</v>
      </c>
      <c r="S362" s="22">
        <f t="shared" si="140"/>
        <v>-6.5174648909711022E-3</v>
      </c>
      <c r="T362" s="23">
        <f t="shared" si="140"/>
        <v>1.3425255617763837E-3</v>
      </c>
      <c r="U362" s="23">
        <f>(U360-T360)/T360</f>
        <v>-9.633527540831641E-3</v>
      </c>
      <c r="V362" s="23">
        <f>(V360-U360)/U360</f>
        <v>1.0506950769432467E-2</v>
      </c>
      <c r="W362" s="23">
        <f>(W360-V360)/V360</f>
        <v>-3.7732768530902537E-2</v>
      </c>
    </row>
    <row r="363" spans="1:23" x14ac:dyDescent="0.35">
      <c r="A363" s="2" t="s">
        <v>23</v>
      </c>
      <c r="D363" s="12">
        <f t="shared" ref="D363:W363" si="141">D360/D$8</f>
        <v>2.1348312035038078E-2</v>
      </c>
      <c r="E363" s="12">
        <f t="shared" si="141"/>
        <v>2.2327253802438867E-2</v>
      </c>
      <c r="F363" s="12">
        <f t="shared" si="141"/>
        <v>2.3138011876233735E-2</v>
      </c>
      <c r="G363" s="12">
        <f t="shared" si="141"/>
        <v>2.3505843225619553E-2</v>
      </c>
      <c r="H363" s="12">
        <f t="shared" si="141"/>
        <v>2.4750048377902414E-2</v>
      </c>
      <c r="I363" s="12">
        <f t="shared" si="141"/>
        <v>2.4063042409888269E-2</v>
      </c>
      <c r="J363" s="12">
        <f t="shared" si="141"/>
        <v>2.5179100801785773E-2</v>
      </c>
      <c r="K363" s="12">
        <f t="shared" si="141"/>
        <v>2.6126164446484294E-2</v>
      </c>
      <c r="L363" s="12">
        <f t="shared" si="141"/>
        <v>2.7234203502783258E-2</v>
      </c>
      <c r="M363" s="12">
        <f t="shared" si="141"/>
        <v>2.9820945357041832E-2</v>
      </c>
      <c r="N363" s="12">
        <f t="shared" si="141"/>
        <v>3.1539195809895171E-2</v>
      </c>
      <c r="O363" s="12">
        <f t="shared" si="141"/>
        <v>3.2505426729206928E-2</v>
      </c>
      <c r="P363" s="12">
        <f t="shared" si="141"/>
        <v>3.1822458733543842E-2</v>
      </c>
      <c r="Q363" s="12">
        <f t="shared" si="141"/>
        <v>3.4027604120730803E-2</v>
      </c>
      <c r="R363" s="12">
        <f t="shared" si="141"/>
        <v>3.7644611894497255E-2</v>
      </c>
      <c r="S363" s="12">
        <f t="shared" si="141"/>
        <v>3.9694517863741091E-2</v>
      </c>
      <c r="T363" s="27">
        <f t="shared" si="141"/>
        <v>3.8971300335646775E-2</v>
      </c>
      <c r="U363" s="27">
        <f t="shared" si="141"/>
        <v>4.171023319547762E-2</v>
      </c>
      <c r="V363" s="27">
        <f t="shared" si="141"/>
        <v>4.6187134654314024E-2</v>
      </c>
      <c r="W363" s="27">
        <f t="shared" si="141"/>
        <v>4.5394054513860464E-2</v>
      </c>
    </row>
    <row r="364" spans="1:23" x14ac:dyDescent="0.35">
      <c r="A364" s="2" t="s">
        <v>214</v>
      </c>
      <c r="B364" s="2" t="s">
        <v>215</v>
      </c>
      <c r="D364" s="2">
        <v>0.113621</v>
      </c>
      <c r="E364" s="2">
        <v>0.109526</v>
      </c>
      <c r="F364" s="2">
        <v>0.10848099999999999</v>
      </c>
      <c r="G364" s="2">
        <v>0.108471</v>
      </c>
      <c r="H364" s="2">
        <v>0.104964</v>
      </c>
      <c r="I364" s="2">
        <v>0.100718</v>
      </c>
      <c r="J364" s="2">
        <v>9.7777000000000003E-2</v>
      </c>
      <c r="K364" s="2">
        <v>9.4296000000000005E-2</v>
      </c>
      <c r="L364" s="2">
        <v>9.0061000000000002E-2</v>
      </c>
      <c r="M364" s="2">
        <v>8.8139999999999996E-2</v>
      </c>
      <c r="N364" s="2">
        <v>8.6447999999999997E-2</v>
      </c>
      <c r="O364" s="2">
        <v>8.2881999999999997E-2</v>
      </c>
      <c r="P364" s="2">
        <v>7.9364000000000004E-2</v>
      </c>
      <c r="Q364" s="2">
        <v>7.5532000000000002E-2</v>
      </c>
      <c r="R364" s="2">
        <v>7.1322999999999998E-2</v>
      </c>
      <c r="S364" s="2">
        <v>6.8474999999999994E-2</v>
      </c>
      <c r="T364" s="57">
        <v>6.7141999999999993E-2</v>
      </c>
      <c r="U364" s="2">
        <v>6.6598000000000004E-2</v>
      </c>
      <c r="V364" s="2">
        <v>6.5450999999999995E-2</v>
      </c>
      <c r="W364" s="2">
        <v>6.1952E-2</v>
      </c>
    </row>
    <row r="365" spans="1:23" x14ac:dyDescent="0.35">
      <c r="A365" s="2" t="s">
        <v>216</v>
      </c>
      <c r="B365" s="2" t="s">
        <v>217</v>
      </c>
      <c r="D365" s="2">
        <v>4.0075E-2</v>
      </c>
      <c r="E365" s="2">
        <v>4.3831000000000002E-2</v>
      </c>
      <c r="F365" s="2">
        <v>4.4063999999999999E-2</v>
      </c>
      <c r="G365" s="2">
        <v>4.1070000000000002E-2</v>
      </c>
      <c r="H365" s="2">
        <v>4.0717999999999997E-2</v>
      </c>
      <c r="I365" s="2">
        <v>4.1232999999999999E-2</v>
      </c>
      <c r="J365" s="2">
        <v>4.1396000000000002E-2</v>
      </c>
      <c r="K365" s="2">
        <v>4.1064000000000003E-2</v>
      </c>
      <c r="L365" s="2">
        <v>4.1030999999999998E-2</v>
      </c>
      <c r="M365" s="2">
        <v>4.2574000000000001E-2</v>
      </c>
      <c r="N365" s="2">
        <v>4.4242999999999998E-2</v>
      </c>
      <c r="O365" s="2">
        <v>4.3629000000000001E-2</v>
      </c>
      <c r="P365" s="2">
        <v>4.2599999999999999E-2</v>
      </c>
      <c r="Q365" s="2">
        <v>4.2109000000000001E-2</v>
      </c>
      <c r="R365" s="2">
        <v>4.1438999999999997E-2</v>
      </c>
      <c r="S365" s="2">
        <v>4.1145000000000001E-2</v>
      </c>
      <c r="T365" s="57">
        <v>4.1671E-2</v>
      </c>
      <c r="U365" s="2">
        <v>4.2774E-2</v>
      </c>
      <c r="V365" s="2">
        <v>4.3271999999999998E-2</v>
      </c>
      <c r="W365" s="2">
        <v>4.1951000000000002E-2</v>
      </c>
    </row>
    <row r="366" spans="1:23" x14ac:dyDescent="0.35">
      <c r="A366" s="2" t="s">
        <v>218</v>
      </c>
      <c r="B366" s="2" t="s">
        <v>219</v>
      </c>
      <c r="D366" s="2">
        <v>3.3500000000000001E-4</v>
      </c>
      <c r="E366" s="2">
        <v>4.2900000000000002E-4</v>
      </c>
      <c r="F366" s="2">
        <v>5.2099999999999998E-4</v>
      </c>
      <c r="G366" s="2">
        <v>5.9199999999999997E-4</v>
      </c>
      <c r="H366" s="2">
        <v>6.5200000000000002E-4</v>
      </c>
      <c r="I366" s="2">
        <v>7.2400000000000003E-4</v>
      </c>
      <c r="J366" s="2">
        <v>7.76E-4</v>
      </c>
      <c r="K366" s="2">
        <v>9.3300000000000002E-4</v>
      </c>
      <c r="L366" s="2">
        <v>1.189E-3</v>
      </c>
      <c r="M366" s="2">
        <v>1.4250000000000001E-3</v>
      </c>
      <c r="N366" s="2">
        <v>1.6930000000000001E-3</v>
      </c>
      <c r="O366" s="2">
        <v>1.895E-3</v>
      </c>
      <c r="P366" s="2">
        <v>1.9599999999999999E-3</v>
      </c>
      <c r="Q366" s="2">
        <v>1.9559999999999998E-3</v>
      </c>
      <c r="R366" s="2">
        <v>1.8940000000000001E-3</v>
      </c>
      <c r="S366" s="2">
        <v>1.766E-3</v>
      </c>
      <c r="T366" s="57">
        <v>1.67E-3</v>
      </c>
      <c r="U366" s="2">
        <v>1.6379999999999999E-3</v>
      </c>
      <c r="V366" s="2">
        <v>1.6100000000000001E-3</v>
      </c>
      <c r="W366" s="2">
        <v>1.3829999999999999E-3</v>
      </c>
    </row>
    <row r="367" spans="1:23" x14ac:dyDescent="0.35">
      <c r="A367" s="2" t="s">
        <v>220</v>
      </c>
      <c r="B367" s="2" t="s">
        <v>221</v>
      </c>
      <c r="D367" s="2">
        <v>5.0480000000000004E-3</v>
      </c>
      <c r="E367" s="2">
        <v>5.1159999999999999E-3</v>
      </c>
      <c r="F367" s="2">
        <v>4.7010000000000003E-3</v>
      </c>
      <c r="G367" s="2">
        <v>4.1879999999999999E-3</v>
      </c>
      <c r="H367" s="2">
        <v>4.1380000000000002E-3</v>
      </c>
      <c r="I367" s="2">
        <v>4.2069999999999998E-3</v>
      </c>
      <c r="J367" s="2">
        <v>3.9319999999999997E-3</v>
      </c>
      <c r="K367" s="2">
        <v>3.6449999999999998E-3</v>
      </c>
      <c r="L367" s="2">
        <v>3.5430000000000001E-3</v>
      </c>
      <c r="M367" s="2">
        <v>3.336E-3</v>
      </c>
      <c r="N367" s="2">
        <v>3.1870000000000002E-3</v>
      </c>
      <c r="O367" s="2">
        <v>3.0590000000000001E-3</v>
      </c>
      <c r="P367" s="2">
        <v>2.8609999999999998E-3</v>
      </c>
      <c r="Q367" s="2">
        <v>2.6440000000000001E-3</v>
      </c>
      <c r="R367" s="2">
        <v>2.503E-3</v>
      </c>
      <c r="S367" s="2">
        <v>2.519E-3</v>
      </c>
      <c r="T367" s="57">
        <v>2.5730000000000002E-3</v>
      </c>
      <c r="U367" s="2">
        <v>2.4380000000000001E-3</v>
      </c>
      <c r="V367" s="2">
        <v>2.2599999999999999E-3</v>
      </c>
      <c r="W367" s="2">
        <v>2.1970000000000002E-3</v>
      </c>
    </row>
    <row r="368" spans="1:23" x14ac:dyDescent="0.35">
      <c r="A368" s="2" t="s">
        <v>222</v>
      </c>
      <c r="B368" s="2" t="s">
        <v>223</v>
      </c>
      <c r="D368" s="2">
        <v>2.6800000000000001E-4</v>
      </c>
      <c r="E368" s="2">
        <v>2.3499999999999999E-4</v>
      </c>
      <c r="F368" s="2">
        <v>2.22E-4</v>
      </c>
      <c r="G368" s="2">
        <v>1.9900000000000001E-4</v>
      </c>
      <c r="H368" s="2">
        <v>1.7200000000000001E-4</v>
      </c>
      <c r="I368" s="2">
        <v>1.6899999999999999E-4</v>
      </c>
      <c r="J368" s="2">
        <v>1.7000000000000001E-4</v>
      </c>
      <c r="K368" s="2">
        <v>1.56E-4</v>
      </c>
      <c r="L368" s="2">
        <v>1.4999999999999999E-4</v>
      </c>
      <c r="M368" s="2">
        <v>1.47E-4</v>
      </c>
      <c r="N368" s="2">
        <v>1.45E-4</v>
      </c>
      <c r="O368" s="2">
        <v>1.4799999999999999E-4</v>
      </c>
      <c r="P368" s="2">
        <v>1.5200000000000001E-4</v>
      </c>
      <c r="Q368" s="2">
        <v>1.5699999999999999E-4</v>
      </c>
      <c r="R368" s="2">
        <v>1.6100000000000001E-4</v>
      </c>
      <c r="S368" s="2">
        <v>1.64E-4</v>
      </c>
      <c r="T368" s="57">
        <v>1.6100000000000001E-4</v>
      </c>
      <c r="U368" s="2">
        <v>1.63E-4</v>
      </c>
      <c r="V368" s="2">
        <v>1.5899999999999999E-4</v>
      </c>
      <c r="W368" s="2">
        <v>1.5100000000000001E-4</v>
      </c>
    </row>
    <row r="369" spans="1:23" x14ac:dyDescent="0.35">
      <c r="A369" s="2" t="s">
        <v>224</v>
      </c>
      <c r="B369" s="2" t="s">
        <v>225</v>
      </c>
      <c r="D369" s="2">
        <v>6.1640000000000002E-3</v>
      </c>
      <c r="E369" s="2">
        <v>6.0280000000000004E-3</v>
      </c>
      <c r="F369" s="2">
        <v>5.7010000000000003E-3</v>
      </c>
      <c r="G369" s="2">
        <v>5.3870000000000003E-3</v>
      </c>
      <c r="H369" s="2">
        <v>5.0489999999999997E-3</v>
      </c>
      <c r="I369" s="2">
        <v>4.5729999999999998E-3</v>
      </c>
      <c r="J369" s="2">
        <v>3.9569999999999996E-3</v>
      </c>
      <c r="K369" s="2">
        <v>3.2139999999999998E-3</v>
      </c>
      <c r="L369" s="2">
        <v>2.5219999999999999E-3</v>
      </c>
      <c r="M369" s="2">
        <v>1.9710000000000001E-3</v>
      </c>
      <c r="N369" s="2">
        <v>1.7240000000000001E-3</v>
      </c>
      <c r="O369" s="2">
        <v>1.624E-3</v>
      </c>
      <c r="P369" s="2">
        <v>1.5020000000000001E-3</v>
      </c>
      <c r="Q369" s="2">
        <v>1.3320000000000001E-3</v>
      </c>
      <c r="R369" s="2">
        <v>1.1329999999999999E-3</v>
      </c>
      <c r="S369" s="2">
        <v>1.127E-3</v>
      </c>
      <c r="T369" s="57">
        <v>1.116E-3</v>
      </c>
      <c r="U369" s="2">
        <v>1.093E-3</v>
      </c>
      <c r="V369" s="2">
        <v>1.1069999999999999E-3</v>
      </c>
      <c r="W369" s="2">
        <v>1.1429999999999999E-3</v>
      </c>
    </row>
    <row r="370" spans="1:23" x14ac:dyDescent="0.35">
      <c r="A370" s="2" t="s">
        <v>226</v>
      </c>
      <c r="B370" s="2" t="s">
        <v>227</v>
      </c>
      <c r="D370" s="2">
        <v>1.2895E-2</v>
      </c>
      <c r="E370" s="2">
        <v>1.3143999999999999E-2</v>
      </c>
      <c r="F370" s="2">
        <v>1.3043000000000001E-2</v>
      </c>
      <c r="G370" s="2">
        <v>1.1953E-2</v>
      </c>
      <c r="H370" s="2">
        <v>1.1223E-2</v>
      </c>
      <c r="I370" s="2">
        <v>1.2186000000000001E-2</v>
      </c>
      <c r="J370" s="2">
        <v>1.2503E-2</v>
      </c>
      <c r="K370" s="2">
        <v>1.1133000000000001E-2</v>
      </c>
      <c r="L370" s="2">
        <v>9.7009999999999996E-3</v>
      </c>
      <c r="M370" s="2">
        <v>9.6989999999999993E-3</v>
      </c>
      <c r="N370" s="2">
        <v>9.8969999999999995E-3</v>
      </c>
      <c r="O370" s="2">
        <v>9.9659999999999992E-3</v>
      </c>
      <c r="P370" s="2">
        <v>1.0427000000000001E-2</v>
      </c>
      <c r="Q370" s="2">
        <v>1.0761E-2</v>
      </c>
      <c r="R370" s="2">
        <v>1.0330000000000001E-2</v>
      </c>
      <c r="S370" s="2">
        <v>1.0111E-2</v>
      </c>
      <c r="T370" s="57">
        <v>1.0893999999999999E-2</v>
      </c>
      <c r="U370" s="2">
        <v>1.1245E-2</v>
      </c>
      <c r="V370" s="2">
        <v>1.1051E-2</v>
      </c>
      <c r="W370" s="2">
        <v>1.0352999999999999E-2</v>
      </c>
    </row>
    <row r="371" spans="1:23" x14ac:dyDescent="0.35">
      <c r="A371" s="2" t="s">
        <v>228</v>
      </c>
      <c r="B371" s="2" t="s">
        <v>229</v>
      </c>
      <c r="D371" s="2">
        <v>7.698E-3</v>
      </c>
      <c r="E371" s="2">
        <v>8.8470000000000007E-3</v>
      </c>
      <c r="F371" s="2">
        <v>9.8560000000000002E-3</v>
      </c>
      <c r="G371" s="2">
        <v>1.0805E-2</v>
      </c>
      <c r="H371" s="2">
        <v>1.1485E-2</v>
      </c>
      <c r="I371" s="2">
        <v>1.2449999999999999E-2</v>
      </c>
      <c r="J371" s="2">
        <v>1.1834000000000001E-2</v>
      </c>
      <c r="K371" s="2">
        <v>1.2112E-2</v>
      </c>
      <c r="L371" s="2">
        <v>1.2622E-2</v>
      </c>
      <c r="M371" s="2">
        <v>1.3102000000000001E-2</v>
      </c>
      <c r="N371" s="2">
        <v>1.2414E-2</v>
      </c>
      <c r="O371" s="2">
        <v>1.4054000000000001E-2</v>
      </c>
      <c r="P371" s="2">
        <v>1.504E-2</v>
      </c>
      <c r="Q371" s="2">
        <v>1.5583E-2</v>
      </c>
      <c r="R371" s="2">
        <v>1.4126E-2</v>
      </c>
      <c r="S371" s="2">
        <v>1.3698999999999999E-2</v>
      </c>
      <c r="T371" s="57">
        <v>1.1684E-2</v>
      </c>
      <c r="U371" s="2">
        <v>1.1786E-2</v>
      </c>
      <c r="V371" s="2">
        <v>1.2092E-2</v>
      </c>
      <c r="W371" s="2">
        <v>1.468E-2</v>
      </c>
    </row>
    <row r="372" spans="1:23" x14ac:dyDescent="0.35">
      <c r="A372" s="2" t="s">
        <v>230</v>
      </c>
      <c r="B372" s="2" t="s">
        <v>231</v>
      </c>
      <c r="D372" s="2">
        <v>2.0609999999999999E-3</v>
      </c>
      <c r="E372" s="2">
        <v>2.3040000000000001E-3</v>
      </c>
      <c r="F372" s="2">
        <v>2.3189999999999999E-3</v>
      </c>
      <c r="G372" s="2">
        <v>3.1319999999999998E-3</v>
      </c>
      <c r="H372" s="2">
        <v>4.274E-3</v>
      </c>
      <c r="I372" s="2">
        <v>4.4010000000000004E-3</v>
      </c>
      <c r="J372" s="2">
        <v>4.3420000000000004E-3</v>
      </c>
      <c r="K372" s="2">
        <v>4.339E-3</v>
      </c>
      <c r="L372" s="2">
        <v>3.0590000000000001E-3</v>
      </c>
      <c r="M372" s="2">
        <v>1.7960000000000001E-3</v>
      </c>
      <c r="N372" s="2">
        <v>2.82E-3</v>
      </c>
      <c r="O372" s="2">
        <v>3.457E-3</v>
      </c>
      <c r="P372" s="2">
        <v>2.9949999999999998E-3</v>
      </c>
      <c r="Q372" s="2">
        <v>3.823E-3</v>
      </c>
      <c r="R372" s="2">
        <v>3.673E-3</v>
      </c>
      <c r="S372" s="2">
        <v>3.503E-3</v>
      </c>
      <c r="T372" s="57">
        <v>3.1930000000000001E-3</v>
      </c>
      <c r="U372" s="2">
        <v>2.8340000000000001E-3</v>
      </c>
      <c r="V372" s="2">
        <v>3.3019999999999998E-3</v>
      </c>
      <c r="W372" s="2">
        <v>3.2109999999999999E-3</v>
      </c>
    </row>
    <row r="373" spans="1:23" x14ac:dyDescent="0.35">
      <c r="A373" s="2" t="s">
        <v>232</v>
      </c>
      <c r="B373" s="2" t="s">
        <v>233</v>
      </c>
      <c r="D373" s="2">
        <v>1.248E-3</v>
      </c>
      <c r="E373" s="2">
        <v>1.1900000000000001E-3</v>
      </c>
      <c r="F373" s="2">
        <v>1.0859999999999999E-3</v>
      </c>
      <c r="G373" s="2">
        <v>9.6599999999999995E-4</v>
      </c>
      <c r="H373" s="2">
        <v>9.1E-4</v>
      </c>
      <c r="I373" s="2">
        <v>8.5099999999999998E-4</v>
      </c>
      <c r="J373" s="2">
        <v>7.4399999999999998E-4</v>
      </c>
      <c r="K373" s="2">
        <v>7.3499999999999998E-4</v>
      </c>
      <c r="L373" s="2">
        <v>7.1900000000000002E-4</v>
      </c>
      <c r="M373" s="2">
        <v>5.6300000000000002E-4</v>
      </c>
      <c r="N373" s="2">
        <v>4.7199999999999998E-4</v>
      </c>
      <c r="O373" s="2">
        <v>4.5600000000000003E-4</v>
      </c>
      <c r="P373" s="2">
        <v>6.0300000000000002E-4</v>
      </c>
      <c r="Q373" s="2">
        <v>6.7699999999999998E-4</v>
      </c>
      <c r="R373" s="2">
        <v>5.8500000000000002E-4</v>
      </c>
      <c r="S373" s="2">
        <v>4.7100000000000001E-4</v>
      </c>
      <c r="T373" s="57">
        <v>3.86E-4</v>
      </c>
      <c r="U373" s="2">
        <v>3.6299999999999999E-4</v>
      </c>
      <c r="V373" s="2">
        <v>4.0099999999999999E-4</v>
      </c>
      <c r="W373" s="2">
        <v>4.6299999999999998E-4</v>
      </c>
    </row>
    <row r="374" spans="1:23" x14ac:dyDescent="0.35">
      <c r="A374" s="2" t="s">
        <v>234</v>
      </c>
      <c r="B374" s="2" t="s">
        <v>235</v>
      </c>
      <c r="D374" s="2">
        <v>2.5279999999999999E-3</v>
      </c>
      <c r="E374" s="2">
        <v>2.7720000000000002E-3</v>
      </c>
      <c r="F374" s="2">
        <v>2.6419999999999998E-3</v>
      </c>
      <c r="G374" s="2">
        <v>2.6489999999999999E-3</v>
      </c>
      <c r="H374" s="2">
        <v>2.3830000000000001E-3</v>
      </c>
      <c r="I374" s="2">
        <v>2.3779999999999999E-3</v>
      </c>
      <c r="J374" s="2">
        <v>2.8340000000000001E-3</v>
      </c>
      <c r="K374" s="2">
        <v>3.673E-3</v>
      </c>
      <c r="L374" s="2">
        <v>4.6600000000000001E-3</v>
      </c>
      <c r="M374" s="2">
        <v>5.5469999999999998E-3</v>
      </c>
      <c r="N374" s="2">
        <v>6.4060000000000002E-3</v>
      </c>
      <c r="O374" s="2">
        <v>6.3839999999999999E-3</v>
      </c>
      <c r="P374" s="2">
        <v>6.3600000000000002E-3</v>
      </c>
      <c r="Q374" s="2">
        <v>5.2810000000000001E-3</v>
      </c>
      <c r="R374" s="2">
        <v>4.2490000000000002E-3</v>
      </c>
      <c r="S374" s="2">
        <v>4.5450000000000004E-3</v>
      </c>
      <c r="T374" s="57">
        <v>4.7270000000000003E-3</v>
      </c>
      <c r="U374" s="2">
        <v>4.777E-3</v>
      </c>
      <c r="V374" s="2">
        <v>4.4980000000000003E-3</v>
      </c>
      <c r="W374" s="2">
        <v>3.9890000000000004E-3</v>
      </c>
    </row>
    <row r="375" spans="1:23" x14ac:dyDescent="0.35">
      <c r="A375" s="2" t="s">
        <v>343</v>
      </c>
      <c r="B375" s="2" t="s">
        <v>344</v>
      </c>
      <c r="D375" s="2">
        <v>0.21021999999999999</v>
      </c>
      <c r="E375" s="2">
        <v>0.2102</v>
      </c>
      <c r="F375" s="2">
        <v>0.212531</v>
      </c>
      <c r="G375" s="2">
        <v>0.21740799999999999</v>
      </c>
      <c r="H375" s="2">
        <v>0.22978699999999999</v>
      </c>
      <c r="I375" s="2">
        <v>0.22267700000000001</v>
      </c>
      <c r="J375" s="2">
        <v>0.23408200000000001</v>
      </c>
      <c r="K375" s="2">
        <v>0.24832499999999999</v>
      </c>
      <c r="L375" s="2">
        <v>0.25601499999999999</v>
      </c>
      <c r="M375" s="2">
        <v>0.273872</v>
      </c>
      <c r="N375" s="2">
        <v>0.28499099999999999</v>
      </c>
      <c r="O375" s="2">
        <v>0.28958200000000001</v>
      </c>
      <c r="P375" s="2">
        <v>0.26916800000000002</v>
      </c>
      <c r="Q375" s="2">
        <v>0.28105799999999997</v>
      </c>
      <c r="R375" s="2">
        <v>0.29768499999999998</v>
      </c>
      <c r="S375" s="2">
        <v>0.298649</v>
      </c>
      <c r="T375" s="57">
        <v>0.30155599999999999</v>
      </c>
      <c r="U375" s="2">
        <v>0.29676000000000002</v>
      </c>
      <c r="V375" s="2">
        <v>0.30191499999999999</v>
      </c>
      <c r="W375" s="2">
        <v>0.28877399999999998</v>
      </c>
    </row>
    <row r="378" spans="1:23" x14ac:dyDescent="0.35">
      <c r="A378" s="9" t="s">
        <v>246</v>
      </c>
    </row>
    <row r="379" spans="1:23" x14ac:dyDescent="0.35">
      <c r="A379" s="2" t="s">
        <v>53</v>
      </c>
    </row>
    <row r="380" spans="1:23" x14ac:dyDescent="0.35">
      <c r="A380" s="4" t="s">
        <v>247</v>
      </c>
      <c r="B380" s="4"/>
      <c r="C380" s="4"/>
    </row>
    <row r="381" spans="1:23" x14ac:dyDescent="0.35">
      <c r="A381" s="4" t="s">
        <v>248</v>
      </c>
      <c r="B381" s="4"/>
      <c r="C381" s="4"/>
    </row>
    <row r="382" spans="1:23" x14ac:dyDescent="0.35">
      <c r="A382" s="35" t="s">
        <v>249</v>
      </c>
      <c r="B382" s="6"/>
      <c r="C382" s="6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</row>
    <row r="383" spans="1:23" x14ac:dyDescent="0.35">
      <c r="A383" s="2" t="s">
        <v>22</v>
      </c>
      <c r="D383" s="10">
        <f t="shared" ref="D383:W383" si="142">D387+D390+D393+D395+D391</f>
        <v>0.18760018762</v>
      </c>
      <c r="E383" s="10">
        <f t="shared" si="142"/>
        <v>0.18749601340000002</v>
      </c>
      <c r="F383" s="10">
        <f t="shared" si="142"/>
        <v>0.18451467534000002</v>
      </c>
      <c r="G383" s="10">
        <f t="shared" si="142"/>
        <v>0.186625690752</v>
      </c>
      <c r="H383" s="10">
        <f t="shared" si="142"/>
        <v>0.207321255708</v>
      </c>
      <c r="I383" s="10">
        <f t="shared" si="142"/>
        <v>0.21410888719999999</v>
      </c>
      <c r="J383" s="10">
        <f t="shared" si="142"/>
        <v>0.22130697439999999</v>
      </c>
      <c r="K383" s="10">
        <f t="shared" si="142"/>
        <v>0.23099136679999999</v>
      </c>
      <c r="L383" s="10">
        <f t="shared" si="142"/>
        <v>0.23354962227000001</v>
      </c>
      <c r="M383" s="10">
        <f t="shared" si="142"/>
        <v>0.24037721431999998</v>
      </c>
      <c r="N383" s="10">
        <f t="shared" si="142"/>
        <v>0.22156694930000001</v>
      </c>
      <c r="O383" s="10">
        <f t="shared" si="142"/>
        <v>0.22077824572999999</v>
      </c>
      <c r="P383" s="10">
        <f t="shared" si="142"/>
        <v>0.21609219521999998</v>
      </c>
      <c r="Q383" s="10">
        <f t="shared" si="142"/>
        <v>0.21376183872000001</v>
      </c>
      <c r="R383" s="10">
        <f t="shared" si="142"/>
        <v>0.22851531864999999</v>
      </c>
      <c r="S383" s="10">
        <f t="shared" si="142"/>
        <v>0.23335483784</v>
      </c>
      <c r="T383" s="10">
        <f t="shared" si="142"/>
        <v>0.23636477112999998</v>
      </c>
      <c r="U383" s="10">
        <f t="shared" si="142"/>
        <v>0.23396215555000002</v>
      </c>
      <c r="V383" s="10">
        <f t="shared" si="142"/>
        <v>0.23447772111999998</v>
      </c>
      <c r="W383" s="10">
        <f t="shared" si="142"/>
        <v>0.23934990744999998</v>
      </c>
    </row>
    <row r="384" spans="1:23" x14ac:dyDescent="0.35">
      <c r="A384" s="17" t="s">
        <v>6</v>
      </c>
      <c r="B384" s="17"/>
      <c r="C384" s="17"/>
      <c r="D384" s="17"/>
      <c r="E384" s="18">
        <f t="shared" ref="E384:W384" si="143">(E383-$D383)/$D383</f>
        <v>-5.5529912481211787E-4</v>
      </c>
      <c r="F384" s="18">
        <f t="shared" si="143"/>
        <v>-1.6447277154380813E-2</v>
      </c>
      <c r="G384" s="18">
        <f t="shared" si="143"/>
        <v>-5.1945410095960145E-3</v>
      </c>
      <c r="H384" s="18">
        <f t="shared" si="143"/>
        <v>0.10512285908768221</v>
      </c>
      <c r="I384" s="18">
        <f t="shared" si="143"/>
        <v>0.14130422744403431</v>
      </c>
      <c r="J384" s="18">
        <f t="shared" si="143"/>
        <v>0.17967352382544488</v>
      </c>
      <c r="K384" s="18">
        <f t="shared" si="143"/>
        <v>0.23129603296502285</v>
      </c>
      <c r="L384" s="18">
        <f t="shared" si="143"/>
        <v>0.24493277556350032</v>
      </c>
      <c r="M384" s="18">
        <f t="shared" si="143"/>
        <v>0.28132715307782258</v>
      </c>
      <c r="N384" s="18">
        <f t="shared" si="143"/>
        <v>0.18105931614952622</v>
      </c>
      <c r="O384" s="18">
        <f t="shared" si="143"/>
        <v>0.17685514354178017</v>
      </c>
      <c r="P384" s="18">
        <f t="shared" si="143"/>
        <v>0.15187622124191552</v>
      </c>
      <c r="Q384" s="18">
        <f t="shared" si="143"/>
        <v>0.13945429070141788</v>
      </c>
      <c r="R384" s="18">
        <f t="shared" si="143"/>
        <v>0.2180974952587843</v>
      </c>
      <c r="S384" s="18">
        <f t="shared" si="143"/>
        <v>0.24389448006672521</v>
      </c>
      <c r="T384" s="26">
        <f t="shared" si="143"/>
        <v>0.25993888454299824</v>
      </c>
      <c r="U384" s="26">
        <f t="shared" si="143"/>
        <v>0.24713177805509504</v>
      </c>
      <c r="V384" s="26">
        <f t="shared" si="143"/>
        <v>0.24987999263068106</v>
      </c>
      <c r="W384" s="26">
        <f t="shared" si="143"/>
        <v>0.2758511091408043</v>
      </c>
    </row>
    <row r="385" spans="1:23" x14ac:dyDescent="0.35">
      <c r="A385" s="11" t="s">
        <v>7</v>
      </c>
      <c r="D385" s="10"/>
      <c r="E385" s="21">
        <f t="shared" ref="E385:W385" si="144">(E383-D383)/D383</f>
        <v>-5.5529912481211787E-4</v>
      </c>
      <c r="F385" s="21">
        <f t="shared" si="144"/>
        <v>-1.5900807734187294E-2</v>
      </c>
      <c r="G385" s="21">
        <f t="shared" si="144"/>
        <v>1.1440907928380628E-2</v>
      </c>
      <c r="H385" s="21">
        <f t="shared" si="144"/>
        <v>0.11089344062228589</v>
      </c>
      <c r="I385" s="21">
        <f t="shared" si="144"/>
        <v>3.2739679628218978E-2</v>
      </c>
      <c r="J385" s="21">
        <f t="shared" si="144"/>
        <v>3.3618815613553892E-2</v>
      </c>
      <c r="K385" s="21">
        <f t="shared" si="144"/>
        <v>4.3759996386268395E-2</v>
      </c>
      <c r="L385" s="21">
        <f t="shared" si="144"/>
        <v>1.1075112916298049E-2</v>
      </c>
      <c r="M385" s="21">
        <f t="shared" si="144"/>
        <v>2.9234010244327379E-2</v>
      </c>
      <c r="N385" s="21">
        <f t="shared" si="144"/>
        <v>-7.8253111773560091E-2</v>
      </c>
      <c r="O385" s="21">
        <f t="shared" si="144"/>
        <v>-3.5596625421426115E-3</v>
      </c>
      <c r="P385" s="21">
        <f t="shared" si="144"/>
        <v>-2.1225146048722578E-2</v>
      </c>
      <c r="Q385" s="21">
        <f t="shared" si="144"/>
        <v>-1.0784084532194536E-2</v>
      </c>
      <c r="R385" s="21">
        <f t="shared" si="144"/>
        <v>6.9018305691714715E-2</v>
      </c>
      <c r="S385" s="22">
        <f t="shared" si="144"/>
        <v>2.1178095274270586E-2</v>
      </c>
      <c r="T385" s="23">
        <f t="shared" si="144"/>
        <v>1.2898525343896032E-2</v>
      </c>
      <c r="U385" s="23">
        <f t="shared" si="144"/>
        <v>-1.0164863268386681E-2</v>
      </c>
      <c r="V385" s="23">
        <f t="shared" si="144"/>
        <v>2.2036280559476129E-3</v>
      </c>
      <c r="W385" s="23">
        <f t="shared" si="144"/>
        <v>2.0778888103857567E-2</v>
      </c>
    </row>
    <row r="386" spans="1:23" x14ac:dyDescent="0.35">
      <c r="A386" s="2" t="s">
        <v>23</v>
      </c>
      <c r="D386" s="12">
        <f t="shared" ref="D386:W386" si="145">D383/D$8</f>
        <v>9.9585671985683525E-3</v>
      </c>
      <c r="E386" s="12">
        <f t="shared" si="145"/>
        <v>1.0371761395878516E-2</v>
      </c>
      <c r="F386" s="12">
        <f t="shared" si="145"/>
        <v>1.0537143324496645E-2</v>
      </c>
      <c r="G386" s="12">
        <f t="shared" si="145"/>
        <v>1.0783133151490754E-2</v>
      </c>
      <c r="H386" s="12">
        <f t="shared" si="145"/>
        <v>1.2341910761242745E-2</v>
      </c>
      <c r="I386" s="12">
        <f t="shared" si="145"/>
        <v>1.2672231718333224E-2</v>
      </c>
      <c r="J386" s="12">
        <f t="shared" si="145"/>
        <v>1.3448415498497209E-2</v>
      </c>
      <c r="K386" s="12">
        <f t="shared" si="145"/>
        <v>1.424589775092351E-2</v>
      </c>
      <c r="L386" s="12">
        <f t="shared" si="145"/>
        <v>1.4956399529946344E-2</v>
      </c>
      <c r="M386" s="12">
        <f t="shared" si="145"/>
        <v>1.6211509940282632E-2</v>
      </c>
      <c r="N386" s="12">
        <f t="shared" si="145"/>
        <v>1.5377263002759036E-2</v>
      </c>
      <c r="O386" s="12">
        <f t="shared" si="145"/>
        <v>1.5698809741475965E-2</v>
      </c>
      <c r="P386" s="12">
        <f t="shared" si="145"/>
        <v>1.5880084993786483E-2</v>
      </c>
      <c r="Q386" s="12">
        <f t="shared" si="145"/>
        <v>1.64971393995724E-2</v>
      </c>
      <c r="R386" s="12">
        <f t="shared" si="145"/>
        <v>1.915464557533076E-2</v>
      </c>
      <c r="S386" s="12">
        <f t="shared" si="145"/>
        <v>2.0760752036717262E-2</v>
      </c>
      <c r="T386" s="27">
        <f t="shared" si="145"/>
        <v>2.0617724178662634E-2</v>
      </c>
      <c r="U386" s="27">
        <f t="shared" si="145"/>
        <v>2.2054914732799608E-2</v>
      </c>
      <c r="V386" s="27">
        <f t="shared" si="145"/>
        <v>2.4221467439928899E-2</v>
      </c>
      <c r="W386" s="27">
        <f t="shared" si="145"/>
        <v>2.5253081942867139E-2</v>
      </c>
    </row>
    <row r="387" spans="1:23" x14ac:dyDescent="0.35">
      <c r="A387" s="2" t="s">
        <v>291</v>
      </c>
      <c r="B387" s="2" t="s">
        <v>292</v>
      </c>
      <c r="D387" s="2">
        <v>9.2102200000000001E-6</v>
      </c>
      <c r="E387" s="2">
        <v>1.0550899999999999E-5</v>
      </c>
      <c r="F387" s="2">
        <v>9.7392800000000004E-6</v>
      </c>
      <c r="G387" s="2">
        <v>7.5640400000000002E-6</v>
      </c>
      <c r="H387" s="2">
        <v>1.5116100000000001E-5</v>
      </c>
      <c r="I387" s="2">
        <v>2.2605599999999999E-5</v>
      </c>
      <c r="J387" s="2">
        <v>2.7136099999999999E-5</v>
      </c>
      <c r="K387" s="2">
        <v>2.4693800000000001E-5</v>
      </c>
      <c r="L387" s="2">
        <v>2.87668E-5</v>
      </c>
      <c r="M387" s="2">
        <v>2.7988500000000001E-5</v>
      </c>
      <c r="N387" s="2">
        <v>3.2865299999999999E-5</v>
      </c>
      <c r="O387" s="2">
        <v>7.3379299999999997E-5</v>
      </c>
      <c r="P387" s="2">
        <v>7.3711800000000001E-5</v>
      </c>
      <c r="Q387" s="2">
        <v>7.2809400000000001E-5</v>
      </c>
      <c r="R387" s="2">
        <v>7.3028700000000001E-5</v>
      </c>
      <c r="S387" s="2">
        <v>5.70231E-5</v>
      </c>
      <c r="T387" s="30">
        <v>5.7506200000000002E-5</v>
      </c>
      <c r="U387" s="2">
        <v>1.9560099999999999E-5</v>
      </c>
      <c r="V387" s="2">
        <v>6.9283799999999999E-6</v>
      </c>
      <c r="W387" s="2">
        <v>2.3855499999999999E-5</v>
      </c>
    </row>
    <row r="388" spans="1:23" hidden="1" x14ac:dyDescent="0.35">
      <c r="A388" s="2" t="s">
        <v>250</v>
      </c>
      <c r="B388" s="2" t="s">
        <v>251</v>
      </c>
      <c r="T388" s="30"/>
    </row>
    <row r="389" spans="1:23" hidden="1" x14ac:dyDescent="0.35">
      <c r="A389" s="2" t="s">
        <v>252</v>
      </c>
      <c r="B389" s="2" t="s">
        <v>253</v>
      </c>
      <c r="T389" s="30"/>
    </row>
    <row r="390" spans="1:23" x14ac:dyDescent="0.35">
      <c r="A390" s="2" t="s">
        <v>254</v>
      </c>
      <c r="B390" s="2" t="s">
        <v>255</v>
      </c>
      <c r="D390" s="2">
        <v>1.3335399999999999E-5</v>
      </c>
      <c r="E390" s="2">
        <v>1.2342500000000001E-5</v>
      </c>
      <c r="F390" s="2">
        <v>7.3506000000000002E-7</v>
      </c>
      <c r="G390" s="2">
        <v>2.2711999999999998E-8</v>
      </c>
      <c r="H390" s="2">
        <v>7.0608000000000006E-8</v>
      </c>
      <c r="I390" s="2">
        <v>3.2905999999999999E-6</v>
      </c>
      <c r="J390" s="2">
        <v>1.62307E-5</v>
      </c>
      <c r="K390" s="2">
        <v>3.9198799999999998E-6</v>
      </c>
      <c r="L390" s="2">
        <v>3.0094700000000002E-6</v>
      </c>
      <c r="M390" s="2">
        <v>7.6939200000000007E-6</v>
      </c>
      <c r="N390" s="2">
        <v>2.1553099999999999E-5</v>
      </c>
      <c r="O390" s="2">
        <v>1.2359300000000001E-6</v>
      </c>
      <c r="P390" s="2">
        <v>3.4750199999999999E-6</v>
      </c>
      <c r="Q390" s="2">
        <v>1.8965200000000001E-6</v>
      </c>
      <c r="R390" s="2">
        <v>4.2790500000000001E-6</v>
      </c>
      <c r="S390" s="2">
        <v>4.44194E-6</v>
      </c>
      <c r="T390" s="30">
        <v>2.88933E-6</v>
      </c>
      <c r="U390" s="2">
        <v>3.9239499999999999E-6</v>
      </c>
      <c r="V390" s="2">
        <v>3.8552400000000002E-6</v>
      </c>
      <c r="W390" s="2">
        <v>3.93015E-6</v>
      </c>
    </row>
    <row r="391" spans="1:23" x14ac:dyDescent="0.35">
      <c r="A391" s="2" t="s">
        <v>256</v>
      </c>
      <c r="B391" s="2" t="s">
        <v>257</v>
      </c>
      <c r="D391" s="2">
        <v>2.5803499999999999E-4</v>
      </c>
      <c r="E391" s="2">
        <v>1.8891900000000001E-4</v>
      </c>
      <c r="F391" s="2">
        <v>5.1218800000000001E-4</v>
      </c>
      <c r="G391" s="2">
        <v>6.8591099999999999E-4</v>
      </c>
      <c r="H391" s="2">
        <v>7.3613599999999997E-4</v>
      </c>
      <c r="I391" s="2">
        <v>6.8367199999999997E-4</v>
      </c>
      <c r="J391" s="2">
        <v>3.8640000000000001E-4</v>
      </c>
      <c r="K391" s="2">
        <v>3.8894399999999998E-5</v>
      </c>
      <c r="L391" s="2">
        <v>1.4043799999999999E-5</v>
      </c>
      <c r="M391" s="2">
        <v>1.6996000000000001E-5</v>
      </c>
      <c r="N391" s="2">
        <v>3.11012E-4</v>
      </c>
      <c r="O391" s="2">
        <v>3.5347699999999999E-4</v>
      </c>
      <c r="P391" s="2">
        <v>4.1670100000000001E-4</v>
      </c>
      <c r="Q391" s="2">
        <v>4.2126300000000001E-4</v>
      </c>
      <c r="R391" s="2">
        <v>6.4954300000000004E-4</v>
      </c>
      <c r="S391" s="2">
        <v>1.0668159999999999E-3</v>
      </c>
      <c r="T391" s="30">
        <v>1.8556250000000001E-3</v>
      </c>
      <c r="U391" s="2">
        <v>1.485498E-3</v>
      </c>
      <c r="V391" s="2">
        <v>1.28276E-3</v>
      </c>
      <c r="W391" s="2">
        <v>1.393811E-3</v>
      </c>
    </row>
    <row r="392" spans="1:23" hidden="1" x14ac:dyDescent="0.35">
      <c r="A392" s="2" t="s">
        <v>258</v>
      </c>
      <c r="B392" s="2" t="s">
        <v>259</v>
      </c>
    </row>
    <row r="393" spans="1:23" x14ac:dyDescent="0.35">
      <c r="A393" s="2" t="s">
        <v>260</v>
      </c>
      <c r="B393" s="2" t="s">
        <v>261</v>
      </c>
      <c r="D393" s="2">
        <v>0</v>
      </c>
      <c r="E393" s="2">
        <v>0</v>
      </c>
      <c r="F393" s="2">
        <v>0</v>
      </c>
      <c r="G393" s="2">
        <v>0</v>
      </c>
      <c r="H393" s="2">
        <v>0</v>
      </c>
      <c r="I393" s="2">
        <v>0</v>
      </c>
      <c r="J393" s="2">
        <v>6.2460000000000002E-7</v>
      </c>
      <c r="K393" s="2">
        <v>7.4067200000000003E-6</v>
      </c>
      <c r="L393" s="2">
        <v>1.10242E-5</v>
      </c>
      <c r="M393" s="2">
        <v>1.44179E-5</v>
      </c>
      <c r="N393" s="2">
        <v>1.8227899999999999E-5</v>
      </c>
      <c r="O393" s="2">
        <v>1.98415E-5</v>
      </c>
      <c r="P393" s="2">
        <v>1.95604E-5</v>
      </c>
      <c r="Q393" s="2">
        <v>1.97998E-5</v>
      </c>
      <c r="R393" s="2">
        <v>2.5514899999999999E-5</v>
      </c>
      <c r="S393" s="2">
        <v>3.8334799999999998E-5</v>
      </c>
      <c r="T393" s="2">
        <v>4.7266599999999999E-5</v>
      </c>
      <c r="U393" s="2">
        <v>5.3356500000000003E-5</v>
      </c>
      <c r="V393" s="2">
        <v>6.8185500000000006E-5</v>
      </c>
      <c r="W393" s="2">
        <v>7.8246799999999998E-5</v>
      </c>
    </row>
    <row r="394" spans="1:23" hidden="1" x14ac:dyDescent="0.35">
      <c r="A394" s="2" t="s">
        <v>262</v>
      </c>
      <c r="B394" s="2" t="s">
        <v>263</v>
      </c>
    </row>
    <row r="395" spans="1:23" x14ac:dyDescent="0.35">
      <c r="A395" s="2" t="s">
        <v>264</v>
      </c>
      <c r="B395" s="2" t="s">
        <v>265</v>
      </c>
      <c r="D395" s="63">
        <v>0.187319607</v>
      </c>
      <c r="E395" s="63">
        <v>0.18728420100000001</v>
      </c>
      <c r="F395" s="63">
        <v>0.18399201300000001</v>
      </c>
      <c r="G395" s="63">
        <v>0.185932193</v>
      </c>
      <c r="H395" s="63">
        <v>0.20656993300000001</v>
      </c>
      <c r="I395" s="63">
        <v>0.213399319</v>
      </c>
      <c r="J395" s="63">
        <v>0.22087658299999999</v>
      </c>
      <c r="K395" s="63">
        <v>0.23091645199999999</v>
      </c>
      <c r="L395" s="63">
        <v>0.23349277800000001</v>
      </c>
      <c r="M395" s="63">
        <v>0.24031011799999999</v>
      </c>
      <c r="N395" s="63">
        <v>0.221183291</v>
      </c>
      <c r="O395" s="63">
        <v>0.220330312</v>
      </c>
      <c r="P395" s="63">
        <v>0.21557874699999999</v>
      </c>
      <c r="Q395" s="63">
        <v>0.21324607000000001</v>
      </c>
      <c r="R395" s="63">
        <v>0.22776295299999999</v>
      </c>
      <c r="S395" s="63">
        <v>0.232188222</v>
      </c>
      <c r="T395" s="44">
        <v>0.23440148399999999</v>
      </c>
      <c r="U395" s="63">
        <v>0.23239981700000001</v>
      </c>
      <c r="V395" s="63">
        <v>0.23311599199999999</v>
      </c>
      <c r="W395" s="2">
        <v>0.237850064</v>
      </c>
    </row>
    <row r="397" spans="1:23" x14ac:dyDescent="0.35">
      <c r="A397" s="9" t="s">
        <v>266</v>
      </c>
    </row>
    <row r="398" spans="1:23" x14ac:dyDescent="0.35">
      <c r="A398" s="4" t="s">
        <v>267</v>
      </c>
    </row>
    <row r="399" spans="1:23" x14ac:dyDescent="0.35">
      <c r="A399" s="2" t="s">
        <v>22</v>
      </c>
      <c r="D399" s="10">
        <f t="shared" ref="D399:W399" si="146">D403</f>
        <v>0.57812220599999997</v>
      </c>
      <c r="E399" s="10">
        <f t="shared" si="146"/>
        <v>0.61657258599999998</v>
      </c>
      <c r="F399" s="10">
        <f t="shared" si="146"/>
        <v>0.54528596500000004</v>
      </c>
      <c r="G399" s="10">
        <f t="shared" si="146"/>
        <v>0.50175521499999998</v>
      </c>
      <c r="H399" s="10">
        <f t="shared" si="146"/>
        <v>0.47024506599999999</v>
      </c>
      <c r="I399" s="10">
        <f t="shared" si="146"/>
        <v>0.43997251100000001</v>
      </c>
      <c r="J399" s="10">
        <f t="shared" si="146"/>
        <v>0.41214004999999998</v>
      </c>
      <c r="K399" s="10">
        <f t="shared" si="146"/>
        <v>0.40976812000000001</v>
      </c>
      <c r="L399" s="10">
        <f t="shared" si="146"/>
        <v>0.39077634999999999</v>
      </c>
      <c r="M399" s="10">
        <f t="shared" si="146"/>
        <v>0.41177624000000002</v>
      </c>
      <c r="N399" s="10">
        <f t="shared" si="146"/>
        <v>0.37070229999999998</v>
      </c>
      <c r="O399" s="10">
        <f t="shared" si="146"/>
        <v>0.27028983099999998</v>
      </c>
      <c r="P399" s="10">
        <f t="shared" si="146"/>
        <v>0.30453350000000001</v>
      </c>
      <c r="Q399" s="10">
        <f t="shared" si="146"/>
        <v>0.369987332</v>
      </c>
      <c r="R399" s="10">
        <f t="shared" si="146"/>
        <v>0.31749504099999998</v>
      </c>
      <c r="S399" s="10">
        <f t="shared" si="146"/>
        <v>0.30252557299999999</v>
      </c>
      <c r="T399" s="29">
        <f t="shared" si="146"/>
        <v>0.33782231099999999</v>
      </c>
      <c r="U399" s="29">
        <f t="shared" si="146"/>
        <v>0.30089659699999999</v>
      </c>
      <c r="V399" s="29">
        <f t="shared" si="146"/>
        <v>0.28839926999999999</v>
      </c>
      <c r="W399" s="29">
        <f t="shared" si="146"/>
        <v>0.27842873600000001</v>
      </c>
    </row>
    <row r="400" spans="1:23" x14ac:dyDescent="0.35">
      <c r="A400" s="17" t="s">
        <v>6</v>
      </c>
      <c r="B400" s="17"/>
      <c r="C400" s="17"/>
      <c r="D400" s="17"/>
      <c r="E400" s="18">
        <f t="shared" ref="E400:W400" si="147">(E399-$D399)/$D399</f>
        <v>6.6509086834834377E-2</v>
      </c>
      <c r="F400" s="18">
        <f t="shared" si="147"/>
        <v>-5.6798096767796416E-2</v>
      </c>
      <c r="G400" s="18">
        <f t="shared" si="147"/>
        <v>-0.1320948930994704</v>
      </c>
      <c r="H400" s="18">
        <f t="shared" si="147"/>
        <v>-0.18659919802492414</v>
      </c>
      <c r="I400" s="18">
        <f t="shared" si="147"/>
        <v>-0.23896278946946378</v>
      </c>
      <c r="J400" s="18">
        <f t="shared" si="147"/>
        <v>-0.28710565738068189</v>
      </c>
      <c r="K400" s="18">
        <f t="shared" si="147"/>
        <v>-0.29120847504688302</v>
      </c>
      <c r="L400" s="18">
        <f t="shared" si="147"/>
        <v>-0.32405926299949112</v>
      </c>
      <c r="M400" s="18">
        <f t="shared" si="147"/>
        <v>-0.28773495339495742</v>
      </c>
      <c r="N400" s="18">
        <f t="shared" si="147"/>
        <v>-0.35878211189140863</v>
      </c>
      <c r="O400" s="18">
        <f t="shared" si="147"/>
        <v>-0.53246938416338918</v>
      </c>
      <c r="P400" s="18">
        <f t="shared" si="147"/>
        <v>-0.47323680557601688</v>
      </c>
      <c r="Q400" s="18">
        <f t="shared" si="147"/>
        <v>-0.3600188192736537</v>
      </c>
      <c r="R400" s="18">
        <f t="shared" si="147"/>
        <v>-0.45081673441203191</v>
      </c>
      <c r="S400" s="18">
        <f t="shared" si="147"/>
        <v>-0.47670999338849129</v>
      </c>
      <c r="T400" s="26">
        <f t="shared" si="147"/>
        <v>-0.41565588124113673</v>
      </c>
      <c r="U400" s="26">
        <f t="shared" si="147"/>
        <v>-0.47952769522227967</v>
      </c>
      <c r="V400" s="26">
        <f t="shared" si="147"/>
        <v>-0.501144797748869</v>
      </c>
      <c r="W400" s="26">
        <f t="shared" si="147"/>
        <v>-0.51839121017953071</v>
      </c>
    </row>
    <row r="401" spans="1:23" x14ac:dyDescent="0.35">
      <c r="A401" s="11" t="s">
        <v>7</v>
      </c>
      <c r="D401" s="10"/>
      <c r="E401" s="21">
        <f t="shared" ref="E401:W401" si="148">(E399-D399)/D399</f>
        <v>6.6509086834834377E-2</v>
      </c>
      <c r="F401" s="21">
        <f t="shared" si="148"/>
        <v>-0.11561756493662848</v>
      </c>
      <c r="G401" s="21">
        <f t="shared" si="148"/>
        <v>-7.9831047916298484E-2</v>
      </c>
      <c r="H401" s="21">
        <f t="shared" si="148"/>
        <v>-6.2799843545223513E-2</v>
      </c>
      <c r="I401" s="21">
        <f t="shared" si="148"/>
        <v>-6.4376124682188535E-2</v>
      </c>
      <c r="J401" s="21">
        <f t="shared" si="148"/>
        <v>-6.3259545321912233E-2</v>
      </c>
      <c r="K401" s="21">
        <f t="shared" si="148"/>
        <v>-5.7551553167423716E-3</v>
      </c>
      <c r="L401" s="21">
        <f t="shared" si="148"/>
        <v>-4.634760263926832E-2</v>
      </c>
      <c r="M401" s="21">
        <f t="shared" si="148"/>
        <v>5.3738896941946515E-2</v>
      </c>
      <c r="N401" s="21">
        <f t="shared" si="148"/>
        <v>-9.9748203053192264E-2</v>
      </c>
      <c r="O401" s="21">
        <f t="shared" si="148"/>
        <v>-0.27087090908257111</v>
      </c>
      <c r="P401" s="21">
        <f t="shared" si="148"/>
        <v>0.12669240597512541</v>
      </c>
      <c r="Q401" s="21">
        <f t="shared" si="148"/>
        <v>0.21493146730983614</v>
      </c>
      <c r="R401" s="21">
        <f t="shared" si="148"/>
        <v>-0.14187591428130308</v>
      </c>
      <c r="S401" s="22">
        <f t="shared" si="148"/>
        <v>-4.7148667118866866E-2</v>
      </c>
      <c r="T401" s="23">
        <f t="shared" si="148"/>
        <v>0.11667356795651783</v>
      </c>
      <c r="U401" s="23">
        <f t="shared" si="148"/>
        <v>-0.10930513704288762</v>
      </c>
      <c r="V401" s="23">
        <f t="shared" si="148"/>
        <v>-4.153362691569424E-2</v>
      </c>
      <c r="W401" s="23">
        <f t="shared" si="148"/>
        <v>-3.4571980712711149E-2</v>
      </c>
    </row>
    <row r="402" spans="1:23" x14ac:dyDescent="0.35">
      <c r="A402" s="2" t="s">
        <v>23</v>
      </c>
      <c r="D402" s="12">
        <f t="shared" ref="D402:W402" si="149">D399/D$8</f>
        <v>3.0689035605323645E-2</v>
      </c>
      <c r="E402" s="12">
        <f t="shared" si="149"/>
        <v>3.4107091821674894E-2</v>
      </c>
      <c r="F402" s="12">
        <f t="shared" si="149"/>
        <v>3.1139834029211593E-2</v>
      </c>
      <c r="G402" s="12">
        <f t="shared" si="149"/>
        <v>2.8991149455353794E-2</v>
      </c>
      <c r="H402" s="12">
        <f t="shared" si="149"/>
        <v>2.7993862089379356E-2</v>
      </c>
      <c r="I402" s="12">
        <f t="shared" si="149"/>
        <v>2.6040178350377759E-2</v>
      </c>
      <c r="J402" s="12">
        <f t="shared" si="149"/>
        <v>2.5044988532324421E-2</v>
      </c>
      <c r="K402" s="12">
        <f t="shared" si="149"/>
        <v>2.5271571054698634E-2</v>
      </c>
      <c r="L402" s="12">
        <f t="shared" si="149"/>
        <v>2.5025119546960198E-2</v>
      </c>
      <c r="M402" s="12">
        <f t="shared" si="149"/>
        <v>2.7770995794324703E-2</v>
      </c>
      <c r="N402" s="12">
        <f t="shared" si="149"/>
        <v>2.5727604143293951E-2</v>
      </c>
      <c r="O402" s="12">
        <f t="shared" si="149"/>
        <v>1.9219414566387736E-2</v>
      </c>
      <c r="P402" s="12">
        <f t="shared" si="149"/>
        <v>2.2379419388709548E-2</v>
      </c>
      <c r="Q402" s="12">
        <f t="shared" si="149"/>
        <v>2.8553892634105585E-2</v>
      </c>
      <c r="R402" s="12">
        <f t="shared" si="149"/>
        <v>2.6613117309630778E-2</v>
      </c>
      <c r="S402" s="12">
        <f t="shared" si="149"/>
        <v>2.6914626943046908E-2</v>
      </c>
      <c r="T402" s="27">
        <f t="shared" si="149"/>
        <v>2.946770449884677E-2</v>
      </c>
      <c r="U402" s="27">
        <f t="shared" si="149"/>
        <v>2.8364624931002287E-2</v>
      </c>
      <c r="V402" s="27">
        <f t="shared" si="149"/>
        <v>2.9791544777208401E-2</v>
      </c>
      <c r="W402" s="27">
        <f t="shared" si="149"/>
        <v>2.9376170479304367E-2</v>
      </c>
    </row>
    <row r="403" spans="1:23" x14ac:dyDescent="0.35">
      <c r="A403" s="2" t="s">
        <v>337</v>
      </c>
      <c r="B403" s="2" t="s">
        <v>338</v>
      </c>
      <c r="D403" s="2">
        <v>0.57812220599999997</v>
      </c>
      <c r="E403" s="2">
        <v>0.61657258599999998</v>
      </c>
      <c r="F403" s="2">
        <v>0.54528596500000004</v>
      </c>
      <c r="G403" s="2">
        <v>0.50175521499999998</v>
      </c>
      <c r="H403" s="2">
        <v>0.47024506599999999</v>
      </c>
      <c r="I403" s="2">
        <v>0.43997251100000001</v>
      </c>
      <c r="J403" s="2">
        <v>0.41214004999999998</v>
      </c>
      <c r="K403" s="2">
        <v>0.40976812000000001</v>
      </c>
      <c r="L403" s="2">
        <v>0.39077634999999999</v>
      </c>
      <c r="M403" s="2">
        <v>0.41177624000000002</v>
      </c>
      <c r="N403" s="2">
        <v>0.37070229999999998</v>
      </c>
      <c r="O403" s="2">
        <v>0.27028983099999998</v>
      </c>
      <c r="P403" s="2">
        <v>0.30453350000000001</v>
      </c>
      <c r="Q403" s="2">
        <v>0.369987332</v>
      </c>
      <c r="R403" s="2">
        <v>0.31749504099999998</v>
      </c>
      <c r="S403" s="2">
        <v>0.30252557299999999</v>
      </c>
      <c r="T403" s="30">
        <v>0.33782231099999999</v>
      </c>
      <c r="U403" s="2">
        <v>0.30089659699999999</v>
      </c>
      <c r="V403" s="2">
        <v>0.28839926999999999</v>
      </c>
      <c r="W403" s="2">
        <v>0.27842873600000001</v>
      </c>
    </row>
    <row r="405" spans="1:23" x14ac:dyDescent="0.35"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</row>
    <row r="406" spans="1:23" x14ac:dyDescent="0.35"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</row>
    <row r="408" spans="1:23" s="42" customFormat="1" x14ac:dyDescent="0.35">
      <c r="D408" s="43"/>
      <c r="E408" s="43"/>
      <c r="F408" s="43"/>
      <c r="G408" s="43"/>
      <c r="H408" s="43"/>
      <c r="I408" s="43"/>
      <c r="J408" s="43"/>
      <c r="K408" s="43"/>
      <c r="L408" s="43"/>
      <c r="M408" s="43"/>
      <c r="N408" s="43"/>
      <c r="O408" s="43"/>
      <c r="P408" s="43"/>
      <c r="Q408" s="43"/>
      <c r="R408" s="43"/>
    </row>
    <row r="409" spans="1:23" x14ac:dyDescent="0.35"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</row>
    <row r="410" spans="1:23" x14ac:dyDescent="0.35">
      <c r="A410" s="2" t="s">
        <v>268</v>
      </c>
    </row>
    <row r="411" spans="1:23" x14ac:dyDescent="0.35">
      <c r="A411" s="2" t="s">
        <v>269</v>
      </c>
      <c r="D411" s="10">
        <f t="shared" ref="D411" si="150">D23+D83+D138+D201+D256+D270+D282+D295+D307+D323+D360+D383+D399</f>
        <v>18.838070164046233</v>
      </c>
      <c r="E411" s="10">
        <f>E23+E83+E138+E201+E256+E270+E282+E295+E307+E323+E360+E383+E399+E344</f>
        <v>18.07754789601179</v>
      </c>
      <c r="F411" s="10">
        <f t="shared" ref="F411:V411" si="151">F23+F83+F138+F201+F256+F270+F282+F295+F307+F323+F360+F383+F399+F344</f>
        <v>17.510882186734822</v>
      </c>
      <c r="G411" s="10">
        <f t="shared" si="151"/>
        <v>17.307185966279125</v>
      </c>
      <c r="H411" s="10">
        <f t="shared" si="151"/>
        <v>16.79814898346617</v>
      </c>
      <c r="I411" s="10">
        <f t="shared" si="151"/>
        <v>16.895910046392487</v>
      </c>
      <c r="J411" s="10">
        <f t="shared" si="151"/>
        <v>16.455988768693967</v>
      </c>
      <c r="K411" s="10">
        <f t="shared" si="151"/>
        <v>16.214588286303378</v>
      </c>
      <c r="L411" s="10">
        <f t="shared" si="151"/>
        <v>15.615363965262963</v>
      </c>
      <c r="M411" s="10">
        <f t="shared" si="151"/>
        <v>14.827564810771063</v>
      </c>
      <c r="N411" s="10">
        <f t="shared" si="151"/>
        <v>14.408737709711133</v>
      </c>
      <c r="O411" s="10">
        <f t="shared" si="151"/>
        <v>14.063374226863974</v>
      </c>
      <c r="P411" s="10">
        <f t="shared" si="151"/>
        <v>13.609691371564841</v>
      </c>
      <c r="Q411" s="10">
        <f t="shared" si="151"/>
        <v>12.957507592539937</v>
      </c>
      <c r="R411" s="10">
        <f t="shared" si="151"/>
        <v>11.930020542717246</v>
      </c>
      <c r="S411" s="10">
        <f t="shared" si="151"/>
        <v>11.240191946192072</v>
      </c>
      <c r="T411" s="10">
        <f t="shared" si="151"/>
        <v>11.464154291801753</v>
      </c>
      <c r="U411" s="10">
        <f t="shared" si="151"/>
        <v>10.608164138674104</v>
      </c>
      <c r="V411" s="10">
        <f t="shared" si="151"/>
        <v>9.680574544111451</v>
      </c>
    </row>
    <row r="412" spans="1:23" x14ac:dyDescent="0.35">
      <c r="A412" s="2" t="s">
        <v>332</v>
      </c>
      <c r="D412" s="10">
        <f t="shared" ref="D412:V412" si="152">D8</f>
        <v>18.838070164046236</v>
      </c>
      <c r="E412" s="10">
        <f t="shared" si="152"/>
        <v>18.077547896011794</v>
      </c>
      <c r="F412" s="10">
        <f t="shared" si="152"/>
        <v>17.510882186734818</v>
      </c>
      <c r="G412" s="10">
        <f t="shared" si="152"/>
        <v>17.307185966279128</v>
      </c>
      <c r="H412" s="10">
        <f t="shared" si="152"/>
        <v>16.79814898346617</v>
      </c>
      <c r="I412" s="10">
        <f t="shared" si="152"/>
        <v>16.895910046392498</v>
      </c>
      <c r="J412" s="10">
        <f t="shared" si="152"/>
        <v>16.45598876869397</v>
      </c>
      <c r="K412" s="10">
        <f t="shared" si="152"/>
        <v>16.214588286303378</v>
      </c>
      <c r="L412" s="10">
        <f t="shared" si="152"/>
        <v>15.61536396526296</v>
      </c>
      <c r="M412" s="10">
        <f t="shared" si="152"/>
        <v>14.827564810771058</v>
      </c>
      <c r="N412" s="10">
        <f t="shared" si="152"/>
        <v>14.408737709711135</v>
      </c>
      <c r="O412" s="10">
        <f t="shared" si="152"/>
        <v>14.063374826863971</v>
      </c>
      <c r="P412" s="10">
        <f t="shared" si="152"/>
        <v>13.607748025564847</v>
      </c>
      <c r="Q412" s="10">
        <f t="shared" si="152"/>
        <v>12.957509392539936</v>
      </c>
      <c r="R412" s="10">
        <f t="shared" si="152"/>
        <v>11.930020722717236</v>
      </c>
      <c r="S412" s="10">
        <f t="shared" si="152"/>
        <v>11.240191946192072</v>
      </c>
      <c r="T412" s="10">
        <f t="shared" si="152"/>
        <v>11.464154291801751</v>
      </c>
      <c r="U412" s="10">
        <f t="shared" si="152"/>
        <v>10.608164138674107</v>
      </c>
      <c r="V412" s="10">
        <f t="shared" si="152"/>
        <v>9.6805745441114475</v>
      </c>
    </row>
    <row r="413" spans="1:23" hidden="1" x14ac:dyDescent="0.35">
      <c r="A413" s="2" t="s">
        <v>270</v>
      </c>
      <c r="D413" s="44">
        <f t="shared" ref="D413:V413" si="153">D411-D412</f>
        <v>0</v>
      </c>
      <c r="E413" s="44">
        <f t="shared" si="153"/>
        <v>0</v>
      </c>
      <c r="F413" s="44">
        <f t="shared" si="153"/>
        <v>0</v>
      </c>
      <c r="G413" s="44">
        <f t="shared" si="153"/>
        <v>0</v>
      </c>
      <c r="H413" s="44">
        <f t="shared" si="153"/>
        <v>0</v>
      </c>
      <c r="I413" s="44">
        <f t="shared" si="153"/>
        <v>0</v>
      </c>
      <c r="J413" s="44">
        <f t="shared" si="153"/>
        <v>0</v>
      </c>
      <c r="K413" s="44">
        <f t="shared" si="153"/>
        <v>0</v>
      </c>
      <c r="L413" s="44">
        <f t="shared" si="153"/>
        <v>0</v>
      </c>
      <c r="M413" s="44">
        <f t="shared" si="153"/>
        <v>0</v>
      </c>
      <c r="N413" s="44">
        <f t="shared" si="153"/>
        <v>0</v>
      </c>
      <c r="O413" s="44">
        <f t="shared" si="153"/>
        <v>-5.9999999635351742E-7</v>
      </c>
      <c r="P413" s="44">
        <f t="shared" si="153"/>
        <v>1.9433459999937952E-3</v>
      </c>
      <c r="Q413" s="44">
        <f t="shared" si="153"/>
        <v>-1.7999999997186933E-6</v>
      </c>
      <c r="R413" s="44">
        <f t="shared" si="153"/>
        <v>-1.7999999002427103E-7</v>
      </c>
      <c r="S413" s="44">
        <f t="shared" si="153"/>
        <v>0</v>
      </c>
      <c r="T413" s="44">
        <f t="shared" si="153"/>
        <v>0</v>
      </c>
      <c r="U413" s="44">
        <f t="shared" si="153"/>
        <v>0</v>
      </c>
      <c r="V413" s="44">
        <f t="shared" si="153"/>
        <v>0</v>
      </c>
    </row>
    <row r="414" spans="1:23" x14ac:dyDescent="0.35"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</row>
    <row r="415" spans="1:23" x14ac:dyDescent="0.35"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</row>
    <row r="416" spans="1:23" x14ac:dyDescent="0.35"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</row>
    <row r="417" spans="4:18" x14ac:dyDescent="0.35"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</row>
    <row r="418" spans="4:18" x14ac:dyDescent="0.35"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</row>
  </sheetData>
  <mergeCells count="11">
    <mergeCell ref="D114:S114"/>
    <mergeCell ref="D117:S117"/>
    <mergeCell ref="D121:S121"/>
    <mergeCell ref="D172:S172"/>
    <mergeCell ref="D176:S176"/>
    <mergeCell ref="D110:S110"/>
    <mergeCell ref="D89:S89"/>
    <mergeCell ref="D93:S93"/>
    <mergeCell ref="D94:S94"/>
    <mergeCell ref="D103:S103"/>
    <mergeCell ref="D107:S107"/>
  </mergeCells>
  <pageMargins left="0.7" right="0.7" top="0.75" bottom="0.75" header="0.3" footer="0.3"/>
  <ignoredErrors>
    <ignoredError sqref="W10:AC10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3B4E2-210C-4354-A705-569A5CDA0BE0}">
  <dimension ref="A1:AC55"/>
  <sheetViews>
    <sheetView tabSelected="1"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C59" sqref="C59"/>
    </sheetView>
  </sheetViews>
  <sheetFormatPr defaultColWidth="9.21875" defaultRowHeight="18" x14ac:dyDescent="0.35"/>
  <cols>
    <col min="1" max="1" width="13.21875" style="2" customWidth="1"/>
    <col min="2" max="2" width="9.21875" style="2"/>
    <col min="3" max="3" width="69" style="2" customWidth="1"/>
    <col min="4" max="4" width="9.5546875" style="2" bestFit="1" customWidth="1"/>
    <col min="5" max="7" width="10.21875" style="2" bestFit="1" customWidth="1"/>
    <col min="8" max="10" width="9.5546875" style="2" bestFit="1" customWidth="1"/>
    <col min="11" max="18" width="10.21875" style="2" bestFit="1" customWidth="1"/>
    <col min="19" max="19" width="9.77734375" style="2" customWidth="1"/>
    <col min="20" max="16384" width="9.21875" style="2"/>
  </cols>
  <sheetData>
    <row r="1" spans="1:29" ht="20.399999999999999" x14ac:dyDescent="0.45">
      <c r="A1" s="2" t="s">
        <v>1</v>
      </c>
      <c r="B1" s="3" t="s">
        <v>347</v>
      </c>
    </row>
    <row r="2" spans="1:29" x14ac:dyDescent="0.35">
      <c r="A2" s="2" t="s">
        <v>4</v>
      </c>
      <c r="D2" s="2">
        <v>2005</v>
      </c>
      <c r="E2" s="2">
        <v>2006</v>
      </c>
      <c r="F2" s="2">
        <v>2007</v>
      </c>
      <c r="G2" s="2">
        <v>2008</v>
      </c>
      <c r="H2" s="2">
        <v>2009</v>
      </c>
      <c r="I2" s="2">
        <v>2010</v>
      </c>
      <c r="J2" s="2">
        <v>2011</v>
      </c>
      <c r="K2" s="2">
        <v>2012</v>
      </c>
      <c r="L2" s="2">
        <v>2013</v>
      </c>
      <c r="M2" s="2">
        <v>2014</v>
      </c>
      <c r="N2" s="2">
        <v>2015</v>
      </c>
      <c r="O2" s="2">
        <v>2016</v>
      </c>
      <c r="P2" s="2">
        <v>2017</v>
      </c>
      <c r="Q2" s="2">
        <v>2018</v>
      </c>
      <c r="R2" s="2">
        <v>2019</v>
      </c>
      <c r="S2" s="7">
        <v>2020</v>
      </c>
      <c r="T2" s="7">
        <v>2021</v>
      </c>
      <c r="U2" s="7">
        <v>2022</v>
      </c>
      <c r="V2" s="7">
        <v>2023</v>
      </c>
      <c r="W2" s="7">
        <v>2024</v>
      </c>
      <c r="X2" s="8">
        <v>2025</v>
      </c>
      <c r="Y2" s="8">
        <v>2026</v>
      </c>
      <c r="Z2" s="8">
        <v>2027</v>
      </c>
      <c r="AA2" s="8">
        <v>2028</v>
      </c>
      <c r="AB2" s="8">
        <v>2029</v>
      </c>
      <c r="AC2" s="8">
        <v>2030</v>
      </c>
    </row>
    <row r="4" spans="1:29" ht="24" x14ac:dyDescent="0.5">
      <c r="A4" s="1" t="s">
        <v>348</v>
      </c>
    </row>
    <row r="6" spans="1:29" x14ac:dyDescent="0.35">
      <c r="C6" s="2" t="str">
        <f>'[1]SO2 analize LT'!A16</f>
        <v>ENERGIJOS GAMYBA</v>
      </c>
      <c r="D6" s="10">
        <f>'KD2.5 analize LT'!D23</f>
        <v>14.011775999999999</v>
      </c>
      <c r="E6" s="10">
        <f>'KD2.5 analize LT'!E23</f>
        <v>14.329679</v>
      </c>
      <c r="F6" s="10">
        <f>'KD2.5 analize LT'!F23</f>
        <v>13.522056999999998</v>
      </c>
      <c r="G6" s="10">
        <f>'KD2.5 analize LT'!G23</f>
        <v>13.706512999999999</v>
      </c>
      <c r="H6" s="10">
        <f>'KD2.5 analize LT'!H23</f>
        <v>13.599273</v>
      </c>
      <c r="I6" s="10">
        <f>'KD2.5 analize LT'!I23</f>
        <v>13.354252000000001</v>
      </c>
      <c r="J6" s="10">
        <f>'KD2.5 analize LT'!J23</f>
        <v>12.766821999999999</v>
      </c>
      <c r="K6" s="10">
        <f>'KD2.5 analize LT'!K23</f>
        <v>12.861702000000001</v>
      </c>
      <c r="L6" s="10">
        <f>'KD2.5 analize LT'!L23</f>
        <v>12.35646</v>
      </c>
      <c r="M6" s="10">
        <f>'KD2.5 analize LT'!M23</f>
        <v>11.533793000000001</v>
      </c>
      <c r="N6" s="10">
        <f>'KD2.5 analize LT'!N23</f>
        <v>11.340599000000001</v>
      </c>
      <c r="O6" s="10">
        <f>'KD2.5 analize LT'!O23</f>
        <v>10.964211000000001</v>
      </c>
      <c r="P6" s="10">
        <f>'KD2.5 analize LT'!P23</f>
        <v>10.889006</v>
      </c>
      <c r="Q6" s="10">
        <f>'KD2.5 analize LT'!Q23</f>
        <v>9.8140069999999984</v>
      </c>
      <c r="R6" s="10">
        <f>'KD2.5 analize LT'!R23</f>
        <v>9.1429410000000004</v>
      </c>
      <c r="S6" s="10">
        <f>'KD2.5 analize LT'!S23</f>
        <v>8.705254</v>
      </c>
      <c r="T6" s="10">
        <f>'KD2.5 analize LT'!T23</f>
        <v>8.8407090000000004</v>
      </c>
      <c r="U6" s="10">
        <f>'KD2.5 analize LT'!U23</f>
        <v>8.1409409999999998</v>
      </c>
      <c r="V6" s="10">
        <f>'KD2.5 analize LT'!V23</f>
        <v>7.2679519999999993</v>
      </c>
      <c r="W6" s="10">
        <f>'KD2.5 analize LT'!W23</f>
        <v>7.0155720000000006</v>
      </c>
    </row>
    <row r="7" spans="1:29" x14ac:dyDescent="0.35">
      <c r="C7" s="2" t="str">
        <f>'[1]SO2 analize LT'!A77</f>
        <v>DEGALŲ / KURO GAMYBA IR PASKIRSTYMAS</v>
      </c>
      <c r="D7" s="10">
        <f>'KD2.5 analize LT'!D83</f>
        <v>3.0499999999999998E-3</v>
      </c>
      <c r="E7" s="10">
        <f>'KD2.5 analize LT'!E83</f>
        <v>3.9350000000000001E-3</v>
      </c>
      <c r="F7" s="10">
        <f>'KD2.5 analize LT'!F83</f>
        <v>3.4189999999999997E-3</v>
      </c>
      <c r="G7" s="10">
        <f>'KD2.5 analize LT'!G83</f>
        <v>3.0340000000000002E-3</v>
      </c>
      <c r="H7" s="10">
        <f>'KD2.5 analize LT'!H83</f>
        <v>2.8860000000000001E-3</v>
      </c>
      <c r="I7" s="10">
        <f>'KD2.5 analize LT'!I83</f>
        <v>3.457E-3</v>
      </c>
      <c r="J7" s="10">
        <f>'KD2.5 analize LT'!J83</f>
        <v>3.5400000000000002E-3</v>
      </c>
      <c r="K7" s="10">
        <f>'KD2.5 analize LT'!K83</f>
        <v>2.895E-3</v>
      </c>
      <c r="L7" s="10">
        <f>'KD2.5 analize LT'!L83</f>
        <v>3.189E-3</v>
      </c>
      <c r="M7" s="10">
        <f>'KD2.5 analize LT'!M83</f>
        <v>2.7389999999999997E-3</v>
      </c>
      <c r="N7" s="10">
        <f>'KD2.5 analize LT'!N83</f>
        <v>2.3600000000000001E-3</v>
      </c>
      <c r="O7" s="10">
        <f>'KD2.5 analize LT'!O83</f>
        <v>2.5590000000000001E-3</v>
      </c>
      <c r="P7" s="10">
        <f>'KD2.5 analize LT'!P83</f>
        <v>2.7490000000000001E-3</v>
      </c>
      <c r="Q7" s="10">
        <f>'KD2.5 analize LT'!Q83</f>
        <v>2.761E-3</v>
      </c>
      <c r="R7" s="10">
        <f>'KD2.5 analize LT'!R83</f>
        <v>2.7199999999999998E-3</v>
      </c>
      <c r="S7" s="10">
        <f>'KD2.5 analize LT'!S83</f>
        <v>1.3609999999999998E-3</v>
      </c>
      <c r="T7" s="10">
        <f>'KD2.5 analize LT'!T83</f>
        <v>1.7769999999999999E-3</v>
      </c>
      <c r="U7" s="10">
        <f>'KD2.5 analize LT'!U83</f>
        <v>1.8090000000000001E-3</v>
      </c>
      <c r="V7" s="10">
        <f>'KD2.5 analize LT'!V83</f>
        <v>1.274E-3</v>
      </c>
      <c r="W7" s="10">
        <f>'KD2.5 analize LT'!W83</f>
        <v>1.109E-3</v>
      </c>
    </row>
    <row r="8" spans="1:29" x14ac:dyDescent="0.35">
      <c r="C8" s="2" t="str">
        <f>'[1]KD2.5 analize LT'!A242</f>
        <v>PROCESAI MINERALŲ PRAMONĖJE</v>
      </c>
      <c r="D8" s="10">
        <f>'KD2.5 analize LT'!D256</f>
        <v>0.17839100699999999</v>
      </c>
      <c r="E8" s="10">
        <f>'KD2.5 analize LT'!E256</f>
        <v>0.20277658699999998</v>
      </c>
      <c r="F8" s="10">
        <f>'KD2.5 analize LT'!F256</f>
        <v>0.20172463699999998</v>
      </c>
      <c r="G8" s="10">
        <f>'KD2.5 analize LT'!G256</f>
        <v>0.19405705700000001</v>
      </c>
      <c r="H8" s="10">
        <f>'KD2.5 analize LT'!H256</f>
        <v>0.11996672899999999</v>
      </c>
      <c r="I8" s="10">
        <f>'KD2.5 analize LT'!I256</f>
        <v>0.12841771999999999</v>
      </c>
      <c r="J8" s="10">
        <f>'KD2.5 analize LT'!J256</f>
        <v>0.14603777200000001</v>
      </c>
      <c r="K8" s="10">
        <f>'KD2.5 analize LT'!K256</f>
        <v>0.15609091000000003</v>
      </c>
      <c r="L8" s="10">
        <f>'KD2.5 analize LT'!L256</f>
        <v>0.177944302</v>
      </c>
      <c r="M8" s="10">
        <f>'KD2.5 analize LT'!M256</f>
        <v>0.16723320800000002</v>
      </c>
      <c r="N8" s="10">
        <f>'KD2.5 analize LT'!N256</f>
        <v>0.194139796</v>
      </c>
      <c r="O8" s="10">
        <f>'KD2.5 analize LT'!O256</f>
        <v>0.18283914100000001</v>
      </c>
      <c r="P8" s="10">
        <f>'KD2.5 analize LT'!P256</f>
        <v>0.19206341400000002</v>
      </c>
      <c r="Q8" s="10">
        <f>'KD2.5 analize LT'!Q256</f>
        <v>0.2089619861</v>
      </c>
      <c r="R8" s="10">
        <f>'KD2.5 analize LT'!R256</f>
        <v>0.22788659290000005</v>
      </c>
      <c r="S8" s="10">
        <f>'KD2.5 analize LT'!S256</f>
        <v>0.21851394519999998</v>
      </c>
      <c r="T8" s="10">
        <f>'KD2.5 analize LT'!T256</f>
        <v>0.25342571280000004</v>
      </c>
      <c r="U8" s="10">
        <f>'KD2.5 analize LT'!U256</f>
        <v>0.24745894599999999</v>
      </c>
      <c r="V8" s="10">
        <f>'KD2.5 analize LT'!V256</f>
        <v>0.20494478379999997</v>
      </c>
      <c r="W8" s="10">
        <f>'KD2.5 analize LT'!W256</f>
        <v>0.22406117699999997</v>
      </c>
    </row>
    <row r="9" spans="1:29" x14ac:dyDescent="0.35">
      <c r="C9" s="2" t="str">
        <f>'[1]SO2 analize LT'!A188</f>
        <v>NE KELIŲ TRANSPORTAS IR MECHANIZMAI</v>
      </c>
      <c r="D9" s="10">
        <f>'KD2.5 analize LT'!D201</f>
        <v>0.61320317203262731</v>
      </c>
      <c r="E9" s="10">
        <f>'KD2.5 analize LT'!E201</f>
        <v>0.58807795474028401</v>
      </c>
      <c r="F9" s="10">
        <f>'KD2.5 analize LT'!F201</f>
        <v>0.5968229904725989</v>
      </c>
      <c r="G9" s="10">
        <f>'KD2.5 analize LT'!G201</f>
        <v>0.60235631668295453</v>
      </c>
      <c r="H9" s="10">
        <f>'KD2.5 analize LT'!H201</f>
        <v>0.5441504120093732</v>
      </c>
      <c r="I9" s="10">
        <f>'KD2.5 analize LT'!I201</f>
        <v>0.55895126052256838</v>
      </c>
      <c r="J9" s="10">
        <f>'KD2.5 analize LT'!J201</f>
        <v>0.56466222621396767</v>
      </c>
      <c r="K9" s="10">
        <f>'KD2.5 analize LT'!K201</f>
        <v>0.54524130598337694</v>
      </c>
      <c r="L9" s="10">
        <f>'KD2.5 analize LT'!L201</f>
        <v>0.30994211965250068</v>
      </c>
      <c r="M9" s="10">
        <f>'KD2.5 analize LT'!M201</f>
        <v>0.33866374153266321</v>
      </c>
      <c r="N9" s="10">
        <f>'KD2.5 analize LT'!N201</f>
        <v>0.28916888712985306</v>
      </c>
      <c r="O9" s="10">
        <f>'KD2.5 analize LT'!O201</f>
        <v>0.27649807185397451</v>
      </c>
      <c r="P9" s="10">
        <f>'KD2.5 analize LT'!P201</f>
        <v>0.27282456114484116</v>
      </c>
      <c r="Q9" s="10">
        <f>'KD2.5 analize LT'!Q201</f>
        <v>0.23924084019993669</v>
      </c>
      <c r="R9" s="10">
        <f>'KD2.5 analize LT'!R201</f>
        <v>0.23336968264724128</v>
      </c>
      <c r="S9" s="10">
        <f>'KD2.5 analize LT'!S201</f>
        <v>0.2013151313920738</v>
      </c>
      <c r="T9" s="10">
        <f>'KD2.5 analize LT'!T201</f>
        <v>0.19577098751175137</v>
      </c>
      <c r="U9" s="10">
        <f>'KD2.5 analize LT'!U201</f>
        <v>0.16643873284410438</v>
      </c>
      <c r="V9" s="10">
        <f>'KD2.5 analize LT'!V201</f>
        <v>0.17185474431145106</v>
      </c>
      <c r="W9" s="10">
        <f>'KD2.5 analize LT'!W201</f>
        <v>0.18335062632725016</v>
      </c>
    </row>
    <row r="10" spans="1:29" x14ac:dyDescent="0.35">
      <c r="C10" s="2" t="str">
        <f>'[1]SO2 analize LT'!A124</f>
        <v>KELIŲ TRANSPORTAS</v>
      </c>
      <c r="D10" s="10">
        <f>'KD2.5 analize LT'!D138</f>
        <v>1.06704</v>
      </c>
      <c r="E10" s="10">
        <f>'KD2.5 analize LT'!E138</f>
        <v>1.1748399999999999</v>
      </c>
      <c r="F10" s="10">
        <f>'KD2.5 analize LT'!F138</f>
        <v>1.4046100000000001</v>
      </c>
      <c r="G10" s="10">
        <f>'KD2.5 analize LT'!G138</f>
        <v>1.3574100000000002</v>
      </c>
      <c r="H10" s="10">
        <f>'KD2.5 analize LT'!H138</f>
        <v>1.02806</v>
      </c>
      <c r="I10" s="10">
        <f>'KD2.5 analize LT'!I138</f>
        <v>1.2374999999999998</v>
      </c>
      <c r="J10" s="10">
        <f>'KD2.5 analize LT'!J138</f>
        <v>1.21906</v>
      </c>
      <c r="K10" s="10">
        <f>'KD2.5 analize LT'!K138</f>
        <v>1.1978200000000001</v>
      </c>
      <c r="L10" s="10">
        <f>'KD2.5 analize LT'!L138</f>
        <v>1.2516799999999999</v>
      </c>
      <c r="M10" s="10">
        <f>'KD2.5 analize LT'!M138</f>
        <v>1.22133</v>
      </c>
      <c r="N10" s="10">
        <f>'KD2.5 analize LT'!N138</f>
        <v>1.2369899999999998</v>
      </c>
      <c r="O10" s="10">
        <f>'KD2.5 analize LT'!O138</f>
        <v>1.26522</v>
      </c>
      <c r="P10" s="10">
        <f>'KD2.5 analize LT'!P138</f>
        <v>1.2056100000000001</v>
      </c>
      <c r="Q10" s="10">
        <f>'KD2.5 analize LT'!Q138</f>
        <v>1.1768999999999998</v>
      </c>
      <c r="R10" s="10">
        <f>'KD2.5 analize LT'!R138</f>
        <v>1.1674599999999999</v>
      </c>
      <c r="S10" s="10">
        <f>'KD2.5 analize LT'!S138</f>
        <v>0.99260000000000004</v>
      </c>
      <c r="T10" s="10">
        <f>'KD2.5 analize LT'!T138</f>
        <v>0.97311000000000003</v>
      </c>
      <c r="U10" s="10">
        <f>'KD2.5 analize LT'!U138</f>
        <v>0.88461999999999996</v>
      </c>
      <c r="V10" s="10">
        <f>'KD2.5 analize LT'!V138</f>
        <v>0.89906999999999992</v>
      </c>
      <c r="W10" s="10">
        <f>'KD2.5 analize LT'!W138</f>
        <v>0.84413000000000005</v>
      </c>
    </row>
    <row r="11" spans="1:29" x14ac:dyDescent="0.35">
      <c r="C11" s="2" t="str">
        <f>'[1]SO2 analize LT'!A314</f>
        <v>KITI PRAMONĖS PROCESAI</v>
      </c>
      <c r="D11" s="10">
        <f>'KD2.5 analize LT'!D270+'KD2.5 analize LT'!D282+'KD2.5 analize LT'!D295+'KD2.5 analize LT'!D307+'KD2.5 analize LT'!D323+'KD2.5 analize LT'!D344</f>
        <v>1.7967265913936079</v>
      </c>
      <c r="E11" s="10">
        <f>'KD2.5 analize LT'!E270+'KD2.5 analize LT'!E282+'KD2.5 analize LT'!E295+'KD2.5 analize LT'!E307+'KD2.5 analize LT'!E323+'KD2.5 analize LT'!E344</f>
        <v>0.5705487548715048</v>
      </c>
      <c r="F11" s="10">
        <f>'KD2.5 analize LT'!F270+'KD2.5 analize LT'!F282+'KD2.5 analize LT'!F295+'KD2.5 analize LT'!F307+'KD2.5 analize LT'!F323+'KD2.5 analize LT'!F344</f>
        <v>0.64728091892222406</v>
      </c>
      <c r="G11" s="10">
        <f>'KD2.5 analize LT'!G270+'KD2.5 analize LT'!G282+'KD2.5 analize LT'!G295+'KD2.5 analize LT'!G307+'KD2.5 analize LT'!G323+'KD2.5 analize LT'!G344</f>
        <v>0.34861468684417601</v>
      </c>
      <c r="H11" s="10">
        <f>'KD2.5 analize LT'!H270+'KD2.5 analize LT'!H282+'KD2.5 analize LT'!H295+'KD2.5 analize LT'!H307+'KD2.5 analize LT'!H323+'KD2.5 analize LT'!H344</f>
        <v>0.41049152074880002</v>
      </c>
      <c r="I11" s="10">
        <f>'KD2.5 analize LT'!I270+'KD2.5 analize LT'!I282+'KD2.5 analize LT'!I295+'KD2.5 analize LT'!I307+'KD2.5 analize LT'!I323+'KD2.5 analize LT'!I344</f>
        <v>0.55268366766991994</v>
      </c>
      <c r="J11" s="10">
        <f>'KD2.5 analize LT'!J270+'KD2.5 analize LT'!J282+'KD2.5 analize LT'!J295+'KD2.5 analize LT'!J307+'KD2.5 analize LT'!J323+'KD2.5 analize LT'!J344</f>
        <v>0.70807274608000004</v>
      </c>
      <c r="K11" s="10">
        <f>'KD2.5 analize LT'!K270+'KD2.5 analize LT'!K282+'KD2.5 analize LT'!K295+'KD2.5 analize LT'!K307+'KD2.5 analize LT'!K323+'KD2.5 analize LT'!K344</f>
        <v>0.38645458351999995</v>
      </c>
      <c r="L11" s="10">
        <f>'KD2.5 analize LT'!L270+'KD2.5 analize LT'!L282+'KD2.5 analize LT'!L295+'KD2.5 analize LT'!L307+'KD2.5 analize LT'!L323+'KD2.5 analize LT'!L344</f>
        <v>0.46655057134045885</v>
      </c>
      <c r="M11" s="10">
        <f>'KD2.5 analize LT'!M270+'KD2.5 analize LT'!M282+'KD2.5 analize LT'!M295+'KD2.5 analize LT'!M307+'KD2.5 analize LT'!M323+'KD2.5 analize LT'!M344</f>
        <v>0.46948040691839998</v>
      </c>
      <c r="N11" s="10">
        <f>'KD2.5 analize LT'!N270+'KD2.5 analize LT'!N282+'KD2.5 analize LT'!N295+'KD2.5 analize LT'!N307+'KD2.5 analize LT'!N323+'KD2.5 analize LT'!N344</f>
        <v>0.29877077728128004</v>
      </c>
      <c r="O11" s="10">
        <f>'KD2.5 analize LT'!O270+'KD2.5 analize LT'!O282+'KD2.5 analize LT'!O295+'KD2.5 analize LT'!O307+'KD2.5 analize LT'!O323+'KD2.5 analize LT'!O344</f>
        <v>0.42384293728</v>
      </c>
      <c r="P11" s="10">
        <f>'KD2.5 analize LT'!P270+'KD2.5 analize LT'!P282+'KD2.5 analize LT'!P295+'KD2.5 analize LT'!P307+'KD2.5 analize LT'!P323+'KD2.5 analize LT'!P344</f>
        <v>9.3780701199999997E-2</v>
      </c>
      <c r="Q11" s="10">
        <f>'KD2.5 analize LT'!Q270+'KD2.5 analize LT'!Q282+'KD2.5 analize LT'!Q295+'KD2.5 analize LT'!Q307+'KD2.5 analize LT'!Q323+'KD2.5 analize LT'!Q344</f>
        <v>0.49097459552</v>
      </c>
      <c r="R11" s="10">
        <f>'KD2.5 analize LT'!R270+'KD2.5 analize LT'!R282+'KD2.5 analize LT'!R295+'KD2.5 analize LT'!R307+'KD2.5 analize LT'!R323+'KD2.5 analize LT'!R344</f>
        <v>0.16053190752000002</v>
      </c>
      <c r="S11" s="10">
        <f>'KD2.5 analize LT'!S270+'KD2.5 analize LT'!S282+'KD2.5 analize LT'!S295+'KD2.5 analize LT'!S307+'KD2.5 analize LT'!S323+'KD2.5 analize LT'!S344</f>
        <v>0.13909345876000001</v>
      </c>
      <c r="T11" s="10">
        <f>'KD2.5 analize LT'!T270+'KD2.5 analize LT'!T282+'KD2.5 analize LT'!T295+'KD2.5 analize LT'!T307+'KD2.5 analize LT'!T323+'KD2.5 analize LT'!T344</f>
        <v>0.17840150936000002</v>
      </c>
      <c r="U11" s="10">
        <f>'KD2.5 analize LT'!U270+'KD2.5 analize LT'!U282+'KD2.5 analize LT'!U295+'KD2.5 analize LT'!U307+'KD2.5 analize LT'!U323+'KD2.5 analize LT'!U344</f>
        <v>0.18956870728000003</v>
      </c>
      <c r="V11" s="10">
        <f>'KD2.5 analize LT'!V270+'KD2.5 analize LT'!V282+'KD2.5 analize LT'!V295+'KD2.5 analize LT'!V307+'KD2.5 analize LT'!V323+'KD2.5 analize LT'!V344</f>
        <v>0.16548402488000002</v>
      </c>
      <c r="W11" s="10">
        <f>'KD2.5 analize LT'!W270+'KD2.5 analize LT'!W282+'KD2.5 analize LT'!W295+'KD2.5 analize LT'!W307+'KD2.5 analize LT'!W323+'KD2.5 analize LT'!W344</f>
        <v>0.26179894527999997</v>
      </c>
    </row>
    <row r="12" spans="1:29" x14ac:dyDescent="0.35">
      <c r="C12" s="2" t="str">
        <f>'[1]KD2.5 analize LT'!A339</f>
        <v xml:space="preserve">ŽEMĖS ŪKIO VEIKLOS </v>
      </c>
      <c r="D12" s="10">
        <f>'KD2.5 analize LT'!D360</f>
        <v>0.40216099999999999</v>
      </c>
      <c r="E12" s="10">
        <f>'KD2.5 analize LT'!E360</f>
        <v>0.40362200000000004</v>
      </c>
      <c r="F12" s="10">
        <f>'KD2.5 analize LT'!F360</f>
        <v>0.405167</v>
      </c>
      <c r="G12" s="10">
        <f>'KD2.5 analize LT'!G360</f>
        <v>0.40682000000000001</v>
      </c>
      <c r="H12" s="10">
        <f>'KD2.5 analize LT'!H360</f>
        <v>0.41575499999999999</v>
      </c>
      <c r="I12" s="10">
        <f>'KD2.5 analize LT'!I360</f>
        <v>0.40656699999999996</v>
      </c>
      <c r="J12" s="10">
        <f>'KD2.5 analize LT'!J360</f>
        <v>0.41434700000000002</v>
      </c>
      <c r="K12" s="10">
        <f>'KD2.5 analize LT'!K360</f>
        <v>0.42362500000000003</v>
      </c>
      <c r="L12" s="10">
        <f>'KD2.5 analize LT'!L360</f>
        <v>0.42527199999999998</v>
      </c>
      <c r="M12" s="10">
        <f>'KD2.5 analize LT'!M360</f>
        <v>0.44217200000000001</v>
      </c>
      <c r="N12" s="10">
        <f>'KD2.5 analize LT'!N360</f>
        <v>0.45443999999999996</v>
      </c>
      <c r="O12" s="10">
        <f>'KD2.5 analize LT'!O360</f>
        <v>0.45713599999999999</v>
      </c>
      <c r="P12" s="10">
        <f>'KD2.5 analize LT'!P360</f>
        <v>0.43303200000000003</v>
      </c>
      <c r="Q12" s="10">
        <f>'KD2.5 analize LT'!Q360</f>
        <v>0.440913</v>
      </c>
      <c r="R12" s="10">
        <f>'KD2.5 analize LT'!R360</f>
        <v>0.44910099999999997</v>
      </c>
      <c r="S12" s="10">
        <f>'KD2.5 analize LT'!S360</f>
        <v>0.44617399999999996</v>
      </c>
      <c r="T12" s="10">
        <f>'KD2.5 analize LT'!T360</f>
        <v>0.44677299999999998</v>
      </c>
      <c r="U12" s="10">
        <f>'KD2.5 analize LT'!U360</f>
        <v>0.442469</v>
      </c>
      <c r="V12" s="10">
        <f>'KD2.5 analize LT'!V360</f>
        <v>0.44711800000000002</v>
      </c>
      <c r="W12" s="10">
        <f>'KD2.5 analize LT'!W360</f>
        <v>0.43024699999999994</v>
      </c>
    </row>
    <row r="13" spans="1:29" x14ac:dyDescent="0.35">
      <c r="C13" s="2" t="str">
        <f>'[1]SO2 analize LT'!A339</f>
        <v>ATLIEKŲ TVARKYMAS</v>
      </c>
      <c r="D13" s="10">
        <f>'KD2.5 analize LT'!D383</f>
        <v>0.18760018762</v>
      </c>
      <c r="E13" s="10">
        <f>'KD2.5 analize LT'!E383</f>
        <v>0.18749601340000002</v>
      </c>
      <c r="F13" s="10">
        <f>'KD2.5 analize LT'!F383</f>
        <v>0.18451467534000002</v>
      </c>
      <c r="G13" s="10">
        <f>'KD2.5 analize LT'!G383</f>
        <v>0.186625690752</v>
      </c>
      <c r="H13" s="10">
        <f>'KD2.5 analize LT'!H383</f>
        <v>0.207321255708</v>
      </c>
      <c r="I13" s="10">
        <f>'KD2.5 analize LT'!I383</f>
        <v>0.21410888719999999</v>
      </c>
      <c r="J13" s="10">
        <f>'KD2.5 analize LT'!J383</f>
        <v>0.22130697439999999</v>
      </c>
      <c r="K13" s="10">
        <f>'KD2.5 analize LT'!K383</f>
        <v>0.23099136679999999</v>
      </c>
      <c r="L13" s="10">
        <f>'KD2.5 analize LT'!L383</f>
        <v>0.23354962227000001</v>
      </c>
      <c r="M13" s="10">
        <f>'KD2.5 analize LT'!M383</f>
        <v>0.24037721431999998</v>
      </c>
      <c r="N13" s="10">
        <f>'KD2.5 analize LT'!N383</f>
        <v>0.22156694930000001</v>
      </c>
      <c r="O13" s="10">
        <f>'KD2.5 analize LT'!O383</f>
        <v>0.22077824572999999</v>
      </c>
      <c r="P13" s="10">
        <f>'KD2.5 analize LT'!P383</f>
        <v>0.21609219521999998</v>
      </c>
      <c r="Q13" s="10">
        <f>'KD2.5 analize LT'!Q383</f>
        <v>0.21376183872000001</v>
      </c>
      <c r="R13" s="10">
        <f>'KD2.5 analize LT'!R383</f>
        <v>0.22851531864999999</v>
      </c>
      <c r="S13" s="10">
        <f>'KD2.5 analize LT'!S383</f>
        <v>0.23335483784</v>
      </c>
      <c r="T13" s="10">
        <f>'KD2.5 analize LT'!T383</f>
        <v>0.23636477112999998</v>
      </c>
      <c r="U13" s="10">
        <f>'KD2.5 analize LT'!U383</f>
        <v>0.23396215555000002</v>
      </c>
      <c r="V13" s="10">
        <f>'KD2.5 analize LT'!V383</f>
        <v>0.23447772111999998</v>
      </c>
      <c r="W13" s="10">
        <f>'KD2.5 analize LT'!W383</f>
        <v>0.23934990744999998</v>
      </c>
    </row>
    <row r="14" spans="1:29" x14ac:dyDescent="0.35">
      <c r="C14" s="2" t="str">
        <f>'[1]KD2.5 analize LT'!A372</f>
        <v>GAISRAI</v>
      </c>
      <c r="D14" s="10">
        <f>'KD2.5 analize LT'!D399</f>
        <v>0.57812220599999997</v>
      </c>
      <c r="E14" s="10">
        <f>'KD2.5 analize LT'!E399</f>
        <v>0.61657258599999998</v>
      </c>
      <c r="F14" s="10">
        <f>'KD2.5 analize LT'!F399</f>
        <v>0.54528596500000004</v>
      </c>
      <c r="G14" s="10">
        <f>'KD2.5 analize LT'!G399</f>
        <v>0.50175521499999998</v>
      </c>
      <c r="H14" s="10">
        <f>'KD2.5 analize LT'!H399</f>
        <v>0.47024506599999999</v>
      </c>
      <c r="I14" s="10">
        <f>'KD2.5 analize LT'!I399</f>
        <v>0.43997251100000001</v>
      </c>
      <c r="J14" s="10">
        <f>'KD2.5 analize LT'!J399</f>
        <v>0.41214004999999998</v>
      </c>
      <c r="K14" s="10">
        <f>'KD2.5 analize LT'!K399</f>
        <v>0.40976812000000001</v>
      </c>
      <c r="L14" s="10">
        <f>'KD2.5 analize LT'!L399</f>
        <v>0.39077634999999999</v>
      </c>
      <c r="M14" s="10">
        <f>'KD2.5 analize LT'!M399</f>
        <v>0.41177624000000002</v>
      </c>
      <c r="N14" s="10">
        <f>'KD2.5 analize LT'!N399</f>
        <v>0.37070229999999998</v>
      </c>
      <c r="O14" s="10">
        <f>'KD2.5 analize LT'!O399</f>
        <v>0.27028983099999998</v>
      </c>
      <c r="P14" s="10">
        <f>'KD2.5 analize LT'!P399</f>
        <v>0.30453350000000001</v>
      </c>
      <c r="Q14" s="10">
        <f>'KD2.5 analize LT'!Q399</f>
        <v>0.369987332</v>
      </c>
      <c r="R14" s="10">
        <f>'KD2.5 analize LT'!R399</f>
        <v>0.31749504099999998</v>
      </c>
      <c r="S14" s="10">
        <f>'KD2.5 analize LT'!S399</f>
        <v>0.30252557299999999</v>
      </c>
      <c r="T14" s="10">
        <f>'KD2.5 analize LT'!T399</f>
        <v>0.33782231099999999</v>
      </c>
      <c r="U14" s="10">
        <f>'KD2.5 analize LT'!U399</f>
        <v>0.30089659699999999</v>
      </c>
      <c r="V14" s="10">
        <f>'KD2.5 analize LT'!V399</f>
        <v>0.28839926999999999</v>
      </c>
      <c r="W14" s="10">
        <f>'KD2.5 analize LT'!W399</f>
        <v>0.27842873600000001</v>
      </c>
    </row>
    <row r="15" spans="1:29" x14ac:dyDescent="0.35">
      <c r="C15" s="2" t="s">
        <v>271</v>
      </c>
      <c r="D15" s="10">
        <f>SUM(D6:D14)</f>
        <v>18.838070164046233</v>
      </c>
      <c r="E15" s="10">
        <f t="shared" ref="E15:W15" si="0">SUM(E6:E14)</f>
        <v>18.07754789601179</v>
      </c>
      <c r="F15" s="10">
        <f t="shared" si="0"/>
        <v>17.510882186734822</v>
      </c>
      <c r="G15" s="10">
        <f t="shared" si="0"/>
        <v>17.307185966279128</v>
      </c>
      <c r="H15" s="10">
        <f t="shared" si="0"/>
        <v>16.798148983466174</v>
      </c>
      <c r="I15" s="10">
        <f t="shared" si="0"/>
        <v>16.895910046392487</v>
      </c>
      <c r="J15" s="10">
        <f t="shared" si="0"/>
        <v>16.455988768693967</v>
      </c>
      <c r="K15" s="10">
        <f t="shared" si="0"/>
        <v>16.214588286303375</v>
      </c>
      <c r="L15" s="10">
        <f t="shared" si="0"/>
        <v>15.615363965262961</v>
      </c>
      <c r="M15" s="10">
        <f t="shared" si="0"/>
        <v>14.827564810771065</v>
      </c>
      <c r="N15" s="10">
        <f t="shared" si="0"/>
        <v>14.408737709711133</v>
      </c>
      <c r="O15" s="10">
        <f t="shared" si="0"/>
        <v>14.063374226863974</v>
      </c>
      <c r="P15" s="10">
        <f t="shared" si="0"/>
        <v>13.609691371564841</v>
      </c>
      <c r="Q15" s="10">
        <f t="shared" si="0"/>
        <v>12.957507592539933</v>
      </c>
      <c r="R15" s="10">
        <f t="shared" si="0"/>
        <v>11.930020542717244</v>
      </c>
      <c r="S15" s="10">
        <f t="shared" si="0"/>
        <v>11.240191946192072</v>
      </c>
      <c r="T15" s="10">
        <f t="shared" si="0"/>
        <v>11.464154291801755</v>
      </c>
      <c r="U15" s="10">
        <f t="shared" si="0"/>
        <v>10.608164138674104</v>
      </c>
      <c r="V15" s="10">
        <f t="shared" si="0"/>
        <v>9.6805745441114492</v>
      </c>
      <c r="W15" s="10">
        <f t="shared" si="0"/>
        <v>9.4780473920572526</v>
      </c>
    </row>
    <row r="16" spans="1:29" hidden="1" x14ac:dyDescent="0.35">
      <c r="C16" s="2" t="s">
        <v>272</v>
      </c>
      <c r="D16" s="10">
        <f>D15-'KD2.5 analize LT'!D8</f>
        <v>0</v>
      </c>
      <c r="E16" s="10">
        <f>E15-'KD2.5 analize LT'!E8</f>
        <v>0</v>
      </c>
      <c r="F16" s="10">
        <f>F15-'KD2.5 analize LT'!F8</f>
        <v>0</v>
      </c>
      <c r="G16" s="10">
        <f>G15-'KD2.5 analize LT'!G8</f>
        <v>0</v>
      </c>
      <c r="H16" s="10">
        <f>H15-'KD2.5 analize LT'!H8</f>
        <v>0</v>
      </c>
      <c r="I16" s="10">
        <f>I15-'KD2.5 analize LT'!I8</f>
        <v>0</v>
      </c>
      <c r="J16" s="10">
        <f>J15-'KD2.5 analize LT'!J8</f>
        <v>0</v>
      </c>
      <c r="K16" s="10">
        <f>K15-'KD2.5 analize LT'!K8</f>
        <v>0</v>
      </c>
      <c r="L16" s="10">
        <f>L15-'KD2.5 analize LT'!L8</f>
        <v>0</v>
      </c>
      <c r="M16" s="10">
        <f>M15-'KD2.5 analize LT'!M8</f>
        <v>0</v>
      </c>
      <c r="N16" s="10">
        <f>N15-'KD2.5 analize LT'!N8</f>
        <v>0</v>
      </c>
      <c r="O16" s="10">
        <f>O15-'KD2.5 analize LT'!O8</f>
        <v>-5.9999999635351742E-7</v>
      </c>
      <c r="P16" s="10">
        <f>P15-'KD2.5 analize LT'!P8</f>
        <v>1.9433459999937952E-3</v>
      </c>
      <c r="Q16" s="10">
        <f>Q15-'KD2.5 analize LT'!Q8</f>
        <v>-1.800000003271407E-6</v>
      </c>
      <c r="R16" s="10">
        <f>R15-'KD2.5 analize LT'!R8</f>
        <v>-1.7999999180062787E-7</v>
      </c>
      <c r="S16" s="10">
        <f>S15-'KD2.5 analize LT'!S8</f>
        <v>0</v>
      </c>
      <c r="T16" s="10">
        <f>T15-'KD2.5 analize LT'!T8</f>
        <v>0</v>
      </c>
      <c r="U16" s="10">
        <f>U15-'KD2.5 analize LT'!U8</f>
        <v>0</v>
      </c>
      <c r="V16" s="10">
        <f>V15-'KD2.5 analize LT'!V8</f>
        <v>0</v>
      </c>
      <c r="W16" s="10">
        <f>W15-'KD2.5 analize LT'!W8</f>
        <v>0</v>
      </c>
    </row>
    <row r="19" spans="1:23" ht="24" x14ac:dyDescent="0.5">
      <c r="A19" s="1" t="s">
        <v>349</v>
      </c>
    </row>
    <row r="21" spans="1:23" x14ac:dyDescent="0.35">
      <c r="C21" s="2" t="s">
        <v>14</v>
      </c>
      <c r="D21" s="12">
        <f t="shared" ref="D21:W21" si="1">D6/D$15</f>
        <v>0.74380103046555424</v>
      </c>
      <c r="E21" s="12">
        <f t="shared" si="1"/>
        <v>0.79267824831272427</v>
      </c>
      <c r="F21" s="12">
        <f t="shared" si="1"/>
        <v>0.77220878170509799</v>
      </c>
      <c r="G21" s="12">
        <f t="shared" si="1"/>
        <v>0.7919550310897111</v>
      </c>
      <c r="H21" s="12">
        <f t="shared" si="1"/>
        <v>0.80956973374776509</v>
      </c>
      <c r="I21" s="12">
        <f t="shared" si="1"/>
        <v>0.79038370607633057</v>
      </c>
      <c r="J21" s="12">
        <f t="shared" si="1"/>
        <v>0.77581615905619272</v>
      </c>
      <c r="K21" s="12">
        <f t="shared" si="1"/>
        <v>0.79321792036276428</v>
      </c>
      <c r="L21" s="12">
        <f t="shared" si="1"/>
        <v>0.79130144052277418</v>
      </c>
      <c r="M21" s="12">
        <f t="shared" si="1"/>
        <v>0.77786158058952493</v>
      </c>
      <c r="N21" s="12">
        <f t="shared" si="1"/>
        <v>0.78706401826974182</v>
      </c>
      <c r="O21" s="12">
        <f t="shared" si="1"/>
        <v>0.77962875929562292</v>
      </c>
      <c r="P21" s="12">
        <f t="shared" si="1"/>
        <v>0.80009205960031871</v>
      </c>
      <c r="Q21" s="12">
        <f t="shared" si="1"/>
        <v>0.75739928608262963</v>
      </c>
      <c r="R21" s="12">
        <f t="shared" si="1"/>
        <v>0.76638099383503289</v>
      </c>
      <c r="S21" s="12">
        <f t="shared" si="1"/>
        <v>0.77447556426731201</v>
      </c>
      <c r="T21" s="12">
        <f t="shared" si="1"/>
        <v>0.77116102723095481</v>
      </c>
      <c r="U21" s="12">
        <f t="shared" si="1"/>
        <v>0.76742223193178472</v>
      </c>
      <c r="V21" s="12">
        <f t="shared" si="1"/>
        <v>0.75077692619194669</v>
      </c>
      <c r="W21" s="12">
        <f t="shared" si="1"/>
        <v>0.74019169875423463</v>
      </c>
    </row>
    <row r="22" spans="1:23" x14ac:dyDescent="0.35">
      <c r="C22" s="2" t="s">
        <v>52</v>
      </c>
      <c r="D22" s="12">
        <f t="shared" ref="D22:W22" si="2">D7/D$15</f>
        <v>1.6190618112364488E-4</v>
      </c>
      <c r="E22" s="12">
        <f t="shared" si="2"/>
        <v>2.1767332730276582E-4</v>
      </c>
      <c r="F22" s="12">
        <f t="shared" si="2"/>
        <v>1.9525001445044418E-4</v>
      </c>
      <c r="G22" s="12">
        <f t="shared" si="2"/>
        <v>1.7530290631367614E-4</v>
      </c>
      <c r="H22" s="12">
        <f t="shared" si="2"/>
        <v>1.7180464364499853E-4</v>
      </c>
      <c r="I22" s="12">
        <f t="shared" si="2"/>
        <v>2.0460572946398456E-4</v>
      </c>
      <c r="J22" s="12">
        <f t="shared" si="2"/>
        <v>2.1511925231345141E-4</v>
      </c>
      <c r="K22" s="12">
        <f t="shared" si="2"/>
        <v>1.7854292374758817E-4</v>
      </c>
      <c r="L22" s="12">
        <f t="shared" si="2"/>
        <v>2.0422194494435517E-4</v>
      </c>
      <c r="M22" s="12">
        <f t="shared" si="2"/>
        <v>1.8472352236898203E-4</v>
      </c>
      <c r="N22" s="12">
        <f t="shared" si="2"/>
        <v>1.6378950380985965E-4</v>
      </c>
      <c r="O22" s="12">
        <f t="shared" si="2"/>
        <v>1.8196202125602098E-4</v>
      </c>
      <c r="P22" s="12">
        <f t="shared" si="2"/>
        <v>2.0198841582429804E-4</v>
      </c>
      <c r="Q22" s="12">
        <f t="shared" si="2"/>
        <v>2.130811022321607E-4</v>
      </c>
      <c r="R22" s="12">
        <f t="shared" si="2"/>
        <v>2.2799625451277541E-4</v>
      </c>
      <c r="S22" s="12">
        <f t="shared" si="2"/>
        <v>1.2108334150477532E-4</v>
      </c>
      <c r="T22" s="12">
        <f t="shared" si="2"/>
        <v>1.5500489218561617E-4</v>
      </c>
      <c r="U22" s="12">
        <f t="shared" si="2"/>
        <v>1.7052903559485307E-4</v>
      </c>
      <c r="V22" s="12">
        <f t="shared" si="2"/>
        <v>1.3160375907388217E-4</v>
      </c>
      <c r="W22" s="12">
        <f t="shared" si="2"/>
        <v>1.1700722249282683E-4</v>
      </c>
    </row>
    <row r="23" spans="1:23" x14ac:dyDescent="0.35">
      <c r="C23" s="2" t="s">
        <v>138</v>
      </c>
      <c r="D23" s="12">
        <f t="shared" ref="D23:W23" si="3">D8/D$15</f>
        <v>9.469707111531606E-3</v>
      </c>
      <c r="E23" s="12">
        <f t="shared" si="3"/>
        <v>1.1217040506070843E-2</v>
      </c>
      <c r="F23" s="12">
        <f t="shared" si="3"/>
        <v>1.1519958551991989E-2</v>
      </c>
      <c r="G23" s="12">
        <f t="shared" si="3"/>
        <v>1.1212513540797201E-2</v>
      </c>
      <c r="H23" s="12">
        <f t="shared" si="3"/>
        <v>7.1416635915111252E-3</v>
      </c>
      <c r="I23" s="12">
        <f t="shared" si="3"/>
        <v>7.6005210519819837E-3</v>
      </c>
      <c r="J23" s="12">
        <f t="shared" si="3"/>
        <v>8.8744452887464104E-3</v>
      </c>
      <c r="K23" s="12">
        <f t="shared" si="3"/>
        <v>9.626572518763957E-3</v>
      </c>
      <c r="L23" s="12">
        <f t="shared" si="3"/>
        <v>1.1395462980936253E-2</v>
      </c>
      <c r="M23" s="12">
        <f t="shared" si="3"/>
        <v>1.1278534953933784E-2</v>
      </c>
      <c r="N23" s="12">
        <f t="shared" si="3"/>
        <v>1.3473754600248888E-2</v>
      </c>
      <c r="O23" s="12">
        <f t="shared" si="3"/>
        <v>1.3001086229415638E-2</v>
      </c>
      <c r="P23" s="12">
        <f t="shared" si="3"/>
        <v>1.4112253449132887E-2</v>
      </c>
      <c r="Q23" s="12">
        <f t="shared" si="3"/>
        <v>1.6126711453389873E-2</v>
      </c>
      <c r="R23" s="12">
        <f t="shared" si="3"/>
        <v>1.9101944718705018E-2</v>
      </c>
      <c r="S23" s="12">
        <f t="shared" si="3"/>
        <v>1.9440410470394829E-2</v>
      </c>
      <c r="T23" s="12">
        <f t="shared" si="3"/>
        <v>2.2105923066756857E-2</v>
      </c>
      <c r="U23" s="12">
        <f t="shared" si="3"/>
        <v>2.3327216921337102E-2</v>
      </c>
      <c r="V23" s="12">
        <f t="shared" si="3"/>
        <v>2.1170725236000054E-2</v>
      </c>
      <c r="W23" s="12">
        <f t="shared" si="3"/>
        <v>2.3640014417712938E-2</v>
      </c>
    </row>
    <row r="24" spans="1:23" x14ac:dyDescent="0.35">
      <c r="C24" s="2" t="s">
        <v>104</v>
      </c>
      <c r="D24" s="12">
        <f t="shared" ref="D24:W24" si="4">D9/D$15</f>
        <v>3.2551273389084631E-2</v>
      </c>
      <c r="E24" s="12">
        <f t="shared" si="4"/>
        <v>3.2530847553169748E-2</v>
      </c>
      <c r="F24" s="12">
        <f t="shared" si="4"/>
        <v>3.4082976751720465E-2</v>
      </c>
      <c r="G24" s="12">
        <f t="shared" si="4"/>
        <v>3.4803827604127556E-2</v>
      </c>
      <c r="H24" s="12">
        <f t="shared" si="4"/>
        <v>3.2393474575380971E-2</v>
      </c>
      <c r="I24" s="12">
        <f t="shared" si="4"/>
        <v>3.308204523981307E-2</v>
      </c>
      <c r="J24" s="12">
        <f t="shared" si="4"/>
        <v>3.4313479071411773E-2</v>
      </c>
      <c r="K24" s="12">
        <f t="shared" si="4"/>
        <v>3.3626589609058885E-2</v>
      </c>
      <c r="L24" s="12">
        <f t="shared" si="4"/>
        <v>1.9848536373662507E-2</v>
      </c>
      <c r="M24" s="12">
        <f t="shared" si="4"/>
        <v>2.2840145759245006E-2</v>
      </c>
      <c r="N24" s="12">
        <f t="shared" si="4"/>
        <v>2.0068995144172857E-2</v>
      </c>
      <c r="O24" s="12">
        <f t="shared" si="4"/>
        <v>1.9660862847964724E-2</v>
      </c>
      <c r="P24" s="12">
        <f t="shared" si="4"/>
        <v>2.0046344453839869E-2</v>
      </c>
      <c r="Q24" s="12">
        <f t="shared" si="4"/>
        <v>1.8463492187160715E-2</v>
      </c>
      <c r="R24" s="12">
        <f t="shared" si="4"/>
        <v>1.9561549103090461E-2</v>
      </c>
      <c r="S24" s="12">
        <f t="shared" si="4"/>
        <v>1.7910293023089781E-2</v>
      </c>
      <c r="T24" s="12">
        <f t="shared" si="4"/>
        <v>1.7076792803787638E-2</v>
      </c>
      <c r="U24" s="12">
        <f t="shared" si="4"/>
        <v>1.5689683027935056E-2</v>
      </c>
      <c r="V24" s="12">
        <f t="shared" si="4"/>
        <v>1.7752535609158421E-2</v>
      </c>
      <c r="W24" s="12">
        <f t="shared" si="4"/>
        <v>1.9344767834870796E-2</v>
      </c>
    </row>
    <row r="25" spans="1:23" x14ac:dyDescent="0.35">
      <c r="C25" s="2" t="s">
        <v>75</v>
      </c>
      <c r="D25" s="12">
        <f t="shared" ref="D25:W25" si="5">D10/D$15</f>
        <v>5.6642744756122632E-2</v>
      </c>
      <c r="E25" s="12">
        <f t="shared" si="5"/>
        <v>6.4988902629830078E-2</v>
      </c>
      <c r="F25" s="12">
        <f t="shared" si="5"/>
        <v>8.0213548639145496E-2</v>
      </c>
      <c r="G25" s="12">
        <f t="shared" si="5"/>
        <v>7.8430427837589689E-2</v>
      </c>
      <c r="H25" s="12">
        <f t="shared" si="5"/>
        <v>6.1200790694967831E-2</v>
      </c>
      <c r="I25" s="12">
        <f t="shared" si="5"/>
        <v>7.3242577440463072E-2</v>
      </c>
      <c r="J25" s="12">
        <f t="shared" si="5"/>
        <v>7.4080021391309633E-2</v>
      </c>
      <c r="K25" s="12">
        <f t="shared" si="5"/>
        <v>7.3872982702361339E-2</v>
      </c>
      <c r="L25" s="12">
        <f t="shared" si="5"/>
        <v>8.0156953291925515E-2</v>
      </c>
      <c r="M25" s="12">
        <f t="shared" si="5"/>
        <v>8.2368886299711161E-2</v>
      </c>
      <c r="N25" s="12">
        <f t="shared" si="5"/>
        <v>8.5849990812609425E-2</v>
      </c>
      <c r="O25" s="12">
        <f t="shared" si="5"/>
        <v>8.9965607086183216E-2</v>
      </c>
      <c r="P25" s="12">
        <f t="shared" si="5"/>
        <v>8.8584668607468886E-2</v>
      </c>
      <c r="Q25" s="12">
        <f t="shared" si="5"/>
        <v>9.0827652740684495E-2</v>
      </c>
      <c r="R25" s="12">
        <f t="shared" si="5"/>
        <v>9.7859010034369406E-2</v>
      </c>
      <c r="S25" s="12">
        <f t="shared" si="5"/>
        <v>8.8308100497898612E-2</v>
      </c>
      <c r="T25" s="12">
        <f t="shared" si="5"/>
        <v>8.4882842225517702E-2</v>
      </c>
      <c r="U25" s="12">
        <f t="shared" si="5"/>
        <v>8.3390489479225491E-2</v>
      </c>
      <c r="V25" s="12">
        <f t="shared" si="5"/>
        <v>9.2873619835600663E-2</v>
      </c>
      <c r="W25" s="12">
        <f t="shared" si="5"/>
        <v>8.9061593077430043E-2</v>
      </c>
    </row>
    <row r="26" spans="1:23" x14ac:dyDescent="0.35">
      <c r="C26" s="2" t="s">
        <v>196</v>
      </c>
      <c r="D26" s="12">
        <f t="shared" ref="D26:W26" si="6">D11/D$15</f>
        <v>9.5377423257653304E-2</v>
      </c>
      <c r="E26" s="12">
        <f t="shared" si="6"/>
        <v>3.1561180650909931E-2</v>
      </c>
      <c r="F26" s="12">
        <f t="shared" si="6"/>
        <v>3.6964495107651665E-2</v>
      </c>
      <c r="G26" s="12">
        <f t="shared" si="6"/>
        <v>2.0142771188996746E-2</v>
      </c>
      <c r="H26" s="12">
        <f t="shared" si="6"/>
        <v>2.443671151820551E-2</v>
      </c>
      <c r="I26" s="12">
        <f t="shared" si="6"/>
        <v>3.2711091983348102E-2</v>
      </c>
      <c r="J26" s="12">
        <f t="shared" si="6"/>
        <v>4.3028271107418629E-2</v>
      </c>
      <c r="K26" s="12">
        <f t="shared" si="6"/>
        <v>2.3833758631197684E-2</v>
      </c>
      <c r="L26" s="12">
        <f t="shared" si="6"/>
        <v>2.9877662306067303E-2</v>
      </c>
      <c r="M26" s="12">
        <f t="shared" si="6"/>
        <v>3.1662677783566941E-2</v>
      </c>
      <c r="N26" s="12">
        <f t="shared" si="6"/>
        <v>2.0735388713469045E-2</v>
      </c>
      <c r="O26" s="12">
        <f t="shared" si="6"/>
        <v>3.0138068605923298E-2</v>
      </c>
      <c r="P26" s="12">
        <f t="shared" si="6"/>
        <v>6.8907294544488336E-3</v>
      </c>
      <c r="Q26" s="12">
        <f t="shared" si="6"/>
        <v>3.7891129294237907E-2</v>
      </c>
      <c r="R26" s="12">
        <f t="shared" si="6"/>
        <v>1.3456130016305606E-2</v>
      </c>
      <c r="S26" s="12">
        <f t="shared" si="6"/>
        <v>1.2374651556294979E-2</v>
      </c>
      <c r="T26" s="12">
        <f t="shared" si="6"/>
        <v>1.5561680767640966E-2</v>
      </c>
      <c r="U26" s="12">
        <f t="shared" si="6"/>
        <v>1.7870076744843231E-2</v>
      </c>
      <c r="V26" s="12">
        <f t="shared" si="6"/>
        <v>1.709444249676911E-2</v>
      </c>
      <c r="W26" s="12">
        <f t="shared" si="6"/>
        <v>2.7621611757226647E-2</v>
      </c>
    </row>
    <row r="27" spans="1:23" x14ac:dyDescent="0.35">
      <c r="C27" s="2" t="s">
        <v>206</v>
      </c>
      <c r="D27" s="12">
        <f t="shared" ref="D27:W27" si="7">D12/D$15</f>
        <v>2.1348312035038081E-2</v>
      </c>
      <c r="E27" s="12">
        <f t="shared" si="7"/>
        <v>2.2327253802438871E-2</v>
      </c>
      <c r="F27" s="12">
        <f t="shared" si="7"/>
        <v>2.3138011876233731E-2</v>
      </c>
      <c r="G27" s="12">
        <f t="shared" si="7"/>
        <v>2.3505843225619553E-2</v>
      </c>
      <c r="H27" s="12">
        <f t="shared" si="7"/>
        <v>2.4750048377902411E-2</v>
      </c>
      <c r="I27" s="12">
        <f t="shared" si="7"/>
        <v>2.4063042409888286E-2</v>
      </c>
      <c r="J27" s="12">
        <f t="shared" si="7"/>
        <v>2.517910080178578E-2</v>
      </c>
      <c r="K27" s="12">
        <f t="shared" si="7"/>
        <v>2.6126164446484301E-2</v>
      </c>
      <c r="L27" s="12">
        <f t="shared" si="7"/>
        <v>2.7234203502783258E-2</v>
      </c>
      <c r="M27" s="12">
        <f t="shared" si="7"/>
        <v>2.9820945357041818E-2</v>
      </c>
      <c r="N27" s="12">
        <f t="shared" si="7"/>
        <v>3.1539195809895178E-2</v>
      </c>
      <c r="O27" s="12">
        <f t="shared" si="7"/>
        <v>3.2505428116018913E-2</v>
      </c>
      <c r="P27" s="12">
        <f t="shared" si="7"/>
        <v>3.1817914762178039E-2</v>
      </c>
      <c r="Q27" s="12">
        <f t="shared" si="7"/>
        <v>3.4027608847696005E-2</v>
      </c>
      <c r="R27" s="12">
        <f t="shared" si="7"/>
        <v>3.764461246247866E-2</v>
      </c>
      <c r="S27" s="12">
        <f t="shared" si="7"/>
        <v>3.9694517863741091E-2</v>
      </c>
      <c r="T27" s="12">
        <f t="shared" si="7"/>
        <v>3.8971300335646761E-2</v>
      </c>
      <c r="U27" s="12">
        <f t="shared" si="7"/>
        <v>4.1710233195477633E-2</v>
      </c>
      <c r="V27" s="12">
        <f t="shared" si="7"/>
        <v>4.6187134654314017E-2</v>
      </c>
      <c r="W27" s="12">
        <f t="shared" si="7"/>
        <v>4.5394054513860464E-2</v>
      </c>
    </row>
    <row r="28" spans="1:23" x14ac:dyDescent="0.35">
      <c r="C28" s="2" t="s">
        <v>246</v>
      </c>
      <c r="D28" s="12">
        <f t="shared" ref="D28:W28" si="8">D13/D$15</f>
        <v>9.9585671985683542E-3</v>
      </c>
      <c r="E28" s="12">
        <f t="shared" si="8"/>
        <v>1.0371761395878519E-2</v>
      </c>
      <c r="F28" s="12">
        <f t="shared" si="8"/>
        <v>1.0537143324496644E-2</v>
      </c>
      <c r="G28" s="12">
        <f t="shared" si="8"/>
        <v>1.0783133151490754E-2</v>
      </c>
      <c r="H28" s="12">
        <f t="shared" si="8"/>
        <v>1.2341910761242742E-2</v>
      </c>
      <c r="I28" s="12">
        <f t="shared" si="8"/>
        <v>1.2672231718333232E-2</v>
      </c>
      <c r="J28" s="12">
        <f t="shared" si="8"/>
        <v>1.3448415498497212E-2</v>
      </c>
      <c r="K28" s="12">
        <f t="shared" si="8"/>
        <v>1.4245897750923513E-2</v>
      </c>
      <c r="L28" s="12">
        <f t="shared" si="8"/>
        <v>1.4956399529946342E-2</v>
      </c>
      <c r="M28" s="12">
        <f t="shared" si="8"/>
        <v>1.6211509940282625E-2</v>
      </c>
      <c r="N28" s="12">
        <f t="shared" si="8"/>
        <v>1.5377263002759038E-2</v>
      </c>
      <c r="O28" s="12">
        <f t="shared" si="8"/>
        <v>1.5698810411250208E-2</v>
      </c>
      <c r="P28" s="12">
        <f t="shared" si="8"/>
        <v>1.587781745525018E-2</v>
      </c>
      <c r="Q28" s="12">
        <f t="shared" si="8"/>
        <v>1.6497141691282496E-2</v>
      </c>
      <c r="R28" s="12">
        <f t="shared" si="8"/>
        <v>1.9154645864335799E-2</v>
      </c>
      <c r="S28" s="12">
        <f t="shared" si="8"/>
        <v>2.0760752036717262E-2</v>
      </c>
      <c r="T28" s="12">
        <f t="shared" si="8"/>
        <v>2.0617724178662627E-2</v>
      </c>
      <c r="U28" s="12">
        <f t="shared" si="8"/>
        <v>2.2054914732799615E-2</v>
      </c>
      <c r="V28" s="12">
        <f t="shared" si="8"/>
        <v>2.4221467439928895E-2</v>
      </c>
      <c r="W28" s="12">
        <f t="shared" si="8"/>
        <v>2.5253081942867139E-2</v>
      </c>
    </row>
    <row r="29" spans="1:23" x14ac:dyDescent="0.35">
      <c r="C29" s="2" t="s">
        <v>266</v>
      </c>
      <c r="D29" s="12">
        <f t="shared" ref="D29:W29" si="9">D14/D$15</f>
        <v>3.0689035605323649E-2</v>
      </c>
      <c r="E29" s="12">
        <f t="shared" si="9"/>
        <v>3.4107091821674901E-2</v>
      </c>
      <c r="F29" s="12">
        <f t="shared" si="9"/>
        <v>3.113983402921159E-2</v>
      </c>
      <c r="G29" s="12">
        <f t="shared" si="9"/>
        <v>2.8991149455353794E-2</v>
      </c>
      <c r="H29" s="12">
        <f t="shared" si="9"/>
        <v>2.7993862089379349E-2</v>
      </c>
      <c r="I29" s="12">
        <f t="shared" si="9"/>
        <v>2.6040178350377776E-2</v>
      </c>
      <c r="J29" s="12">
        <f t="shared" si="9"/>
        <v>2.5044988532324428E-2</v>
      </c>
      <c r="K29" s="12">
        <f t="shared" si="9"/>
        <v>2.5271571054698641E-2</v>
      </c>
      <c r="L29" s="12">
        <f t="shared" si="9"/>
        <v>2.5025119546960194E-2</v>
      </c>
      <c r="M29" s="12">
        <f t="shared" si="9"/>
        <v>2.7770995794324689E-2</v>
      </c>
      <c r="N29" s="12">
        <f t="shared" si="9"/>
        <v>2.5727604143293954E-2</v>
      </c>
      <c r="O29" s="12">
        <f t="shared" si="9"/>
        <v>1.921941538636511E-2</v>
      </c>
      <c r="P29" s="12">
        <f t="shared" si="9"/>
        <v>2.2376223801538329E-2</v>
      </c>
      <c r="Q29" s="12">
        <f t="shared" si="9"/>
        <v>2.8553896600686846E-2</v>
      </c>
      <c r="R29" s="12">
        <f t="shared" si="9"/>
        <v>2.661311771116914E-2</v>
      </c>
      <c r="S29" s="12">
        <f t="shared" si="9"/>
        <v>2.6914626943046908E-2</v>
      </c>
      <c r="T29" s="12">
        <f t="shared" si="9"/>
        <v>2.9467704498846763E-2</v>
      </c>
      <c r="U29" s="12">
        <f t="shared" si="9"/>
        <v>2.8364624931002298E-2</v>
      </c>
      <c r="V29" s="12">
        <f t="shared" si="9"/>
        <v>2.9791544777208395E-2</v>
      </c>
      <c r="W29" s="12">
        <f t="shared" si="9"/>
        <v>2.9376170479304367E-2</v>
      </c>
    </row>
    <row r="46" spans="1:10" ht="24" x14ac:dyDescent="0.5">
      <c r="A46" s="1" t="s">
        <v>427</v>
      </c>
    </row>
    <row r="47" spans="1:10" ht="20.399999999999999" x14ac:dyDescent="0.35">
      <c r="A47" s="1"/>
    </row>
    <row r="48" spans="1:10" x14ac:dyDescent="0.35">
      <c r="D48" s="2" t="s">
        <v>273</v>
      </c>
      <c r="E48" s="2" t="s">
        <v>273</v>
      </c>
      <c r="F48" s="2" t="s">
        <v>273</v>
      </c>
      <c r="H48" s="2" t="s">
        <v>274</v>
      </c>
      <c r="I48" s="2" t="s">
        <v>274</v>
      </c>
      <c r="J48" s="2" t="s">
        <v>274</v>
      </c>
    </row>
    <row r="49" spans="3:16" x14ac:dyDescent="0.35">
      <c r="D49" s="47">
        <v>2022</v>
      </c>
      <c r="E49" s="47">
        <v>2023</v>
      </c>
      <c r="F49" s="47">
        <v>2024</v>
      </c>
      <c r="H49" s="47">
        <v>2022</v>
      </c>
      <c r="I49" s="47">
        <v>2023</v>
      </c>
      <c r="J49" s="47">
        <v>2024</v>
      </c>
    </row>
    <row r="50" spans="3:16" x14ac:dyDescent="0.35">
      <c r="C50" s="2" t="s">
        <v>276</v>
      </c>
      <c r="D50" s="10">
        <f>'KD2.5 analize LT'!U55</f>
        <v>6.9069799999999999</v>
      </c>
      <c r="E50" s="10">
        <f>'KD2.5 analize LT'!V55</f>
        <v>6.0718930000000002</v>
      </c>
      <c r="F50" s="10">
        <f>'KD2.5 analize LT'!W55</f>
        <v>6.0067500000000003</v>
      </c>
      <c r="G50" s="10"/>
      <c r="H50" s="12">
        <f t="shared" ref="H50:H55" si="10">D50/T$15</f>
        <v>0.60248491290276152</v>
      </c>
      <c r="I50" s="12">
        <f t="shared" ref="I50:J55" si="11">E50/U$15</f>
        <v>0.57237924683534502</v>
      </c>
      <c r="J50" s="12">
        <f t="shared" si="11"/>
        <v>0.62049519608872983</v>
      </c>
      <c r="K50" s="10"/>
      <c r="L50" s="10"/>
      <c r="M50" s="10"/>
      <c r="N50" s="10"/>
      <c r="O50" s="10"/>
      <c r="P50" s="10"/>
    </row>
    <row r="51" spans="3:16" x14ac:dyDescent="0.35">
      <c r="C51" s="2" t="s">
        <v>24</v>
      </c>
      <c r="D51" s="10">
        <f>'KD2.5 analize LT'!U33</f>
        <v>0.84052800000000005</v>
      </c>
      <c r="E51" s="10">
        <f>'KD2.5 analize LT'!V33</f>
        <v>0.83578399999999997</v>
      </c>
      <c r="F51" s="10">
        <f>'KD2.5 analize LT'!W33</f>
        <v>0.695913</v>
      </c>
      <c r="G51" s="10"/>
      <c r="H51" s="12">
        <f t="shared" si="10"/>
        <v>7.3317924602696455E-2</v>
      </c>
      <c r="I51" s="12">
        <f t="shared" si="11"/>
        <v>7.8786865387290586E-2</v>
      </c>
      <c r="J51" s="12">
        <f t="shared" si="11"/>
        <v>7.1887572047396056E-2</v>
      </c>
      <c r="K51" s="10"/>
      <c r="L51" s="10"/>
      <c r="M51" s="10"/>
      <c r="N51" s="10"/>
      <c r="O51" s="10"/>
      <c r="P51" s="10"/>
    </row>
    <row r="52" spans="3:16" x14ac:dyDescent="0.35">
      <c r="C52" s="2" t="s">
        <v>346</v>
      </c>
      <c r="D52" s="10">
        <f>'KD2.5 analize LT'!U399</f>
        <v>0.30089659699999999</v>
      </c>
      <c r="E52" s="10">
        <f>'KD2.5 analize LT'!V399</f>
        <v>0.28839926999999999</v>
      </c>
      <c r="F52" s="10">
        <f>'KD2.5 analize LT'!W399</f>
        <v>0.27842873600000001</v>
      </c>
      <c r="G52" s="10"/>
      <c r="H52" s="12">
        <f t="shared" si="10"/>
        <v>2.6246733020260999E-2</v>
      </c>
      <c r="I52" s="12">
        <f t="shared" si="11"/>
        <v>2.7186539181514448E-2</v>
      </c>
      <c r="J52" s="12">
        <f t="shared" si="11"/>
        <v>2.8761592065768875E-2</v>
      </c>
      <c r="K52" s="10"/>
      <c r="L52" s="10"/>
      <c r="M52" s="10"/>
      <c r="N52" s="10"/>
      <c r="O52" s="10"/>
      <c r="P52" s="10"/>
    </row>
    <row r="53" spans="3:16" x14ac:dyDescent="0.35">
      <c r="C53" s="2" t="s">
        <v>83</v>
      </c>
      <c r="D53" s="10">
        <f>'KD2.5 analize LT'!T144</f>
        <v>0.30980000000000002</v>
      </c>
      <c r="E53" s="10">
        <f>'KD2.5 analize LT'!U144</f>
        <v>0.25596000000000002</v>
      </c>
      <c r="F53" s="10">
        <f>'KD2.5 analize LT'!V144</f>
        <v>0.24618999999999999</v>
      </c>
      <c r="G53" s="10"/>
      <c r="H53" s="12">
        <f t="shared" si="10"/>
        <v>2.7023362745697183E-2</v>
      </c>
      <c r="I53" s="12">
        <f t="shared" si="11"/>
        <v>2.4128585931928466E-2</v>
      </c>
      <c r="J53" s="12">
        <f t="shared" si="11"/>
        <v>2.5431341794661739E-2</v>
      </c>
      <c r="K53" s="10"/>
      <c r="L53" s="10"/>
      <c r="M53" s="10"/>
      <c r="N53" s="10"/>
      <c r="O53" s="10"/>
      <c r="P53" s="10"/>
    </row>
    <row r="54" spans="3:16" x14ac:dyDescent="0.35">
      <c r="C54" s="10" t="s">
        <v>357</v>
      </c>
      <c r="D54" s="10">
        <f>'KD2.5 analize LT'!T375</f>
        <v>0.30155599999999999</v>
      </c>
      <c r="E54" s="10">
        <f>'KD2.5 analize LT'!U375</f>
        <v>0.29676000000000002</v>
      </c>
      <c r="F54" s="10">
        <f>'KD2.5 analize LT'!V375</f>
        <v>0.30191499999999999</v>
      </c>
      <c r="G54" s="10"/>
      <c r="H54" s="12">
        <f t="shared" si="10"/>
        <v>2.6304251698326207E-2</v>
      </c>
      <c r="I54" s="12">
        <f t="shared" si="11"/>
        <v>2.7974680267069431E-2</v>
      </c>
      <c r="J54" s="12">
        <f t="shared" si="11"/>
        <v>3.1187715008470281E-2</v>
      </c>
      <c r="K54" s="10"/>
      <c r="L54" s="10"/>
      <c r="M54" s="10"/>
      <c r="N54" s="10"/>
      <c r="O54" s="10"/>
      <c r="P54" s="10"/>
    </row>
    <row r="55" spans="3:16" x14ac:dyDescent="0.35">
      <c r="C55" s="2" t="s">
        <v>275</v>
      </c>
      <c r="D55" s="10">
        <f>T15-SUM(D50:D54)</f>
        <v>2.8043936948017567</v>
      </c>
      <c r="E55" s="10">
        <f t="shared" ref="E55:F55" si="12">U15-SUM(E50:E54)</f>
        <v>2.8593678686741031</v>
      </c>
      <c r="F55" s="10">
        <f t="shared" si="12"/>
        <v>2.1513778081114481</v>
      </c>
      <c r="G55" s="10"/>
      <c r="H55" s="12">
        <f t="shared" si="10"/>
        <v>0.24462281503025779</v>
      </c>
      <c r="I55" s="12">
        <f t="shared" si="11"/>
        <v>0.26954408239685201</v>
      </c>
      <c r="J55" s="12">
        <f t="shared" si="11"/>
        <v>0.22223658299497312</v>
      </c>
      <c r="K55" s="10"/>
      <c r="L55" s="10"/>
      <c r="M55" s="10"/>
      <c r="N55" s="10"/>
      <c r="O55" s="10"/>
      <c r="P55" s="10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50D14-86AF-4F28-BF6D-D776841BD628}">
  <dimension ref="A1:AG452"/>
  <sheetViews>
    <sheetView workbookViewId="0">
      <pane xSplit="3" ySplit="5" topLeftCell="D6" activePane="bottomRight" state="frozen"/>
      <selection activeCell="D242" sqref="D242"/>
      <selection pane="topRight" activeCell="D242" sqref="D242"/>
      <selection pane="bottomLeft" activeCell="D242" sqref="D242"/>
      <selection pane="bottomRight" activeCell="A413" sqref="A413:XFD413"/>
    </sheetView>
  </sheetViews>
  <sheetFormatPr defaultColWidth="9.21875" defaultRowHeight="18" x14ac:dyDescent="0.35"/>
  <cols>
    <col min="1" max="1" width="13.21875" style="2" customWidth="1"/>
    <col min="2" max="2" width="9.21875" style="2"/>
    <col min="3" max="3" width="69" style="2" customWidth="1"/>
    <col min="4" max="4" width="9.5546875" style="2" bestFit="1" customWidth="1"/>
    <col min="5" max="7" width="10.21875" style="2" bestFit="1" customWidth="1"/>
    <col min="8" max="10" width="9.5546875" style="2" bestFit="1" customWidth="1"/>
    <col min="11" max="18" width="10.21875" style="2" bestFit="1" customWidth="1"/>
    <col min="19" max="19" width="10.5546875" style="2" customWidth="1"/>
    <col min="20" max="21" width="9.21875" style="2" customWidth="1"/>
    <col min="22" max="22" width="9.5546875" style="2" bestFit="1" customWidth="1"/>
    <col min="23" max="16384" width="9.21875" style="2"/>
  </cols>
  <sheetData>
    <row r="1" spans="1:29" ht="20.399999999999999" x14ac:dyDescent="0.35">
      <c r="A1" s="1" t="s">
        <v>0</v>
      </c>
    </row>
    <row r="2" spans="1:29" ht="20.399999999999999" x14ac:dyDescent="0.45">
      <c r="A2" s="2" t="s">
        <v>1</v>
      </c>
      <c r="B2" s="3" t="s">
        <v>306</v>
      </c>
    </row>
    <row r="3" spans="1:29" x14ac:dyDescent="0.35">
      <c r="A3" s="4"/>
      <c r="B3" s="5" t="s">
        <v>2</v>
      </c>
    </row>
    <row r="4" spans="1:29" x14ac:dyDescent="0.35">
      <c r="A4" s="6"/>
      <c r="B4" s="5" t="s">
        <v>3</v>
      </c>
    </row>
    <row r="5" spans="1:29" x14ac:dyDescent="0.35">
      <c r="A5" s="2" t="s">
        <v>4</v>
      </c>
      <c r="D5" s="2">
        <v>2005</v>
      </c>
      <c r="E5" s="2">
        <v>2006</v>
      </c>
      <c r="F5" s="2">
        <v>2007</v>
      </c>
      <c r="G5" s="2">
        <v>2008</v>
      </c>
      <c r="H5" s="2">
        <v>2009</v>
      </c>
      <c r="I5" s="2">
        <v>2010</v>
      </c>
      <c r="J5" s="2">
        <v>2011</v>
      </c>
      <c r="K5" s="2">
        <v>2012</v>
      </c>
      <c r="L5" s="2">
        <v>2013</v>
      </c>
      <c r="M5" s="2">
        <v>2014</v>
      </c>
      <c r="N5" s="2">
        <v>2015</v>
      </c>
      <c r="O5" s="2">
        <v>2016</v>
      </c>
      <c r="P5" s="2">
        <v>2017</v>
      </c>
      <c r="Q5" s="2">
        <v>2018</v>
      </c>
      <c r="R5" s="2">
        <v>2019</v>
      </c>
      <c r="S5" s="7">
        <v>2020</v>
      </c>
      <c r="T5" s="7">
        <v>2021</v>
      </c>
      <c r="U5" s="7">
        <v>2022</v>
      </c>
      <c r="V5" s="7">
        <v>2023</v>
      </c>
      <c r="W5" s="7">
        <v>2024</v>
      </c>
      <c r="X5" s="8">
        <v>2025</v>
      </c>
      <c r="Y5" s="8">
        <v>2026</v>
      </c>
      <c r="Z5" s="8">
        <v>2027</v>
      </c>
      <c r="AA5" s="8">
        <v>2028</v>
      </c>
      <c r="AB5" s="8">
        <v>2029</v>
      </c>
      <c r="AC5" s="8">
        <v>2030</v>
      </c>
    </row>
    <row r="6" spans="1:29" x14ac:dyDescent="0.35">
      <c r="U6"/>
    </row>
    <row r="8" spans="1:29" x14ac:dyDescent="0.35">
      <c r="A8" s="9" t="s">
        <v>5</v>
      </c>
      <c r="D8" s="10">
        <v>66.950426141883867</v>
      </c>
      <c r="E8" s="10">
        <v>65.78925553552132</v>
      </c>
      <c r="F8" s="10">
        <v>66.988813118855688</v>
      </c>
      <c r="G8" s="10">
        <v>65.774474832404223</v>
      </c>
      <c r="H8" s="10">
        <v>56.408211353289623</v>
      </c>
      <c r="I8" s="10">
        <v>62.30137884085417</v>
      </c>
      <c r="J8" s="10">
        <v>61.30274214044713</v>
      </c>
      <c r="K8" s="10">
        <v>61.411500780201386</v>
      </c>
      <c r="L8" s="10">
        <v>58.422289623623662</v>
      </c>
      <c r="M8" s="10">
        <v>62.171702082245169</v>
      </c>
      <c r="N8" s="10">
        <v>63.251698787468818</v>
      </c>
      <c r="O8" s="10">
        <v>63.41144986857946</v>
      </c>
      <c r="P8" s="10">
        <v>62.292131420301196</v>
      </c>
      <c r="Q8" s="10">
        <v>60.119571564703392</v>
      </c>
      <c r="R8" s="10">
        <v>59.945296169779283</v>
      </c>
      <c r="S8" s="10">
        <v>55.410149617901091</v>
      </c>
      <c r="T8" s="10">
        <v>55.162348870940384</v>
      </c>
      <c r="U8" s="10">
        <v>46.636457100933704</v>
      </c>
      <c r="V8" s="10">
        <v>45.448916079810594</v>
      </c>
      <c r="W8" s="10">
        <v>40.198246325445361</v>
      </c>
    </row>
    <row r="9" spans="1:29" x14ac:dyDescent="0.35">
      <c r="A9" s="11" t="s">
        <v>6</v>
      </c>
      <c r="D9" s="10"/>
      <c r="E9" s="12">
        <f>(E8-$D$8)/$D$8</f>
        <v>-1.7343737348314254E-2</v>
      </c>
      <c r="F9" s="12">
        <f t="shared" ref="F9:W9" si="0">(F8-$D$8)/$D$8</f>
        <v>5.7336419174495719E-4</v>
      </c>
      <c r="G9" s="12">
        <f t="shared" si="0"/>
        <v>-1.7564508207722575E-2</v>
      </c>
      <c r="H9" s="12">
        <f t="shared" si="0"/>
        <v>-0.1574629975655836</v>
      </c>
      <c r="I9" s="12">
        <f t="shared" si="0"/>
        <v>-6.9440145028759948E-2</v>
      </c>
      <c r="J9" s="12">
        <f t="shared" si="0"/>
        <v>-8.4356206926419736E-2</v>
      </c>
      <c r="K9" s="12">
        <f t="shared" si="0"/>
        <v>-8.273174169114593E-2</v>
      </c>
      <c r="L9" s="12">
        <f t="shared" si="0"/>
        <v>-0.1273798691017598</v>
      </c>
      <c r="M9" s="12">
        <f t="shared" si="0"/>
        <v>-7.1377052171579095E-2</v>
      </c>
      <c r="N9" s="12">
        <f t="shared" si="0"/>
        <v>-5.5245762686805991E-2</v>
      </c>
      <c r="O9" s="12">
        <f t="shared" si="0"/>
        <v>-5.2859652689954129E-2</v>
      </c>
      <c r="P9" s="12">
        <f t="shared" si="0"/>
        <v>-6.9578268429698067E-2</v>
      </c>
      <c r="Q9" s="12">
        <f t="shared" si="0"/>
        <v>-0.10202854516122527</v>
      </c>
      <c r="R9" s="12">
        <f t="shared" si="0"/>
        <v>-0.10463159647795293</v>
      </c>
      <c r="S9" s="12">
        <f t="shared" si="0"/>
        <v>-0.17237047154152815</v>
      </c>
      <c r="T9" s="12">
        <f t="shared" si="0"/>
        <v>-0.17607172874391785</v>
      </c>
      <c r="U9" s="12">
        <f t="shared" si="0"/>
        <v>-0.30341806933237486</v>
      </c>
      <c r="V9" s="12">
        <f t="shared" si="0"/>
        <v>-0.32115568639557962</v>
      </c>
      <c r="W9" s="12">
        <f t="shared" si="0"/>
        <v>-0.39958191990808661</v>
      </c>
    </row>
    <row r="10" spans="1:29" x14ac:dyDescent="0.35">
      <c r="A10" s="11" t="s">
        <v>7</v>
      </c>
      <c r="D10" s="10"/>
      <c r="E10" s="12">
        <f t="shared" ref="E10:W10" si="1">(E8-D8)/D8</f>
        <v>-1.7343737348314254E-2</v>
      </c>
      <c r="F10" s="12">
        <f t="shared" si="1"/>
        <v>1.8233335725872376E-2</v>
      </c>
      <c r="G10" s="12">
        <f t="shared" si="1"/>
        <v>-1.8127478752264364E-2</v>
      </c>
      <c r="H10" s="12">
        <f t="shared" si="1"/>
        <v>-0.1423996695219564</v>
      </c>
      <c r="I10" s="12">
        <f t="shared" si="1"/>
        <v>0.10447357478958369</v>
      </c>
      <c r="J10" s="12">
        <f t="shared" si="1"/>
        <v>-1.6029126786391179E-2</v>
      </c>
      <c r="K10" s="12">
        <f t="shared" si="1"/>
        <v>1.7741235702815059E-3</v>
      </c>
      <c r="L10" s="12">
        <f t="shared" si="1"/>
        <v>-4.8675103500180603E-2</v>
      </c>
      <c r="M10" s="12">
        <f t="shared" si="1"/>
        <v>6.4177773291264381E-2</v>
      </c>
      <c r="N10" s="12">
        <f t="shared" si="1"/>
        <v>1.7371194113279267E-2</v>
      </c>
      <c r="O10" s="12">
        <f t="shared" si="1"/>
        <v>2.5256409578408192E-3</v>
      </c>
      <c r="P10" s="12">
        <f t="shared" si="1"/>
        <v>-1.7651677269610727E-2</v>
      </c>
      <c r="Q10" s="12">
        <f t="shared" si="1"/>
        <v>-3.4876954858696005E-2</v>
      </c>
      <c r="R10" s="12">
        <f t="shared" si="1"/>
        <v>-2.8988129886545534E-3</v>
      </c>
      <c r="S10" s="12">
        <f t="shared" si="1"/>
        <v>-7.5654752610339646E-2</v>
      </c>
      <c r="T10" s="12">
        <f t="shared" si="1"/>
        <v>-4.4721183514121144E-3</v>
      </c>
      <c r="U10" s="12">
        <f t="shared" si="1"/>
        <v>-0.1545599842014366</v>
      </c>
      <c r="V10" s="12">
        <f t="shared" si="1"/>
        <v>-2.5463791525864733E-2</v>
      </c>
      <c r="W10" s="12">
        <f t="shared" si="1"/>
        <v>-0.11552904243403279</v>
      </c>
    </row>
    <row r="12" spans="1:29" x14ac:dyDescent="0.35">
      <c r="A12" s="9" t="s">
        <v>8</v>
      </c>
      <c r="D12" s="10">
        <f t="shared" ref="D12:W12" si="2">D356</f>
        <v>7.6472359999999995</v>
      </c>
      <c r="E12" s="10">
        <f t="shared" si="2"/>
        <v>7.814597</v>
      </c>
      <c r="F12" s="10">
        <f t="shared" si="2"/>
        <v>7.9922369999999994</v>
      </c>
      <c r="G12" s="10">
        <f t="shared" si="2"/>
        <v>7.5829810000000002</v>
      </c>
      <c r="H12" s="10">
        <f t="shared" si="2"/>
        <v>8.1557480000000009</v>
      </c>
      <c r="I12" s="10">
        <f t="shared" si="2"/>
        <v>8.4683440000000001</v>
      </c>
      <c r="J12" s="10">
        <f t="shared" si="2"/>
        <v>8.5708789999999997</v>
      </c>
      <c r="K12" s="10">
        <f t="shared" si="2"/>
        <v>8.6544720000000002</v>
      </c>
      <c r="L12" s="10">
        <f t="shared" si="2"/>
        <v>8.8390990000000009</v>
      </c>
      <c r="M12" s="10">
        <f t="shared" si="2"/>
        <v>9.2427491999999987</v>
      </c>
      <c r="N12" s="10">
        <f t="shared" si="2"/>
        <v>9.4716998000000014</v>
      </c>
      <c r="O12" s="10">
        <f t="shared" si="2"/>
        <v>9.4896083999999998</v>
      </c>
      <c r="P12" s="10">
        <f t="shared" si="2"/>
        <v>9.5485957999999993</v>
      </c>
      <c r="Q12" s="10">
        <f t="shared" si="2"/>
        <v>9.5297990000000006</v>
      </c>
      <c r="R12" s="10">
        <f t="shared" si="2"/>
        <v>9.4951439000000022</v>
      </c>
      <c r="S12" s="10">
        <f t="shared" si="2"/>
        <v>10.377389599999999</v>
      </c>
      <c r="T12" s="10">
        <f t="shared" si="2"/>
        <v>9.9207834999999989</v>
      </c>
      <c r="U12" s="10">
        <f t="shared" si="2"/>
        <v>7.6763890999999997</v>
      </c>
      <c r="V12" s="10">
        <f t="shared" si="2"/>
        <v>7.5031945000000002</v>
      </c>
      <c r="W12" s="10">
        <f t="shared" si="2"/>
        <v>7.3629707</v>
      </c>
    </row>
    <row r="13" spans="1:29" x14ac:dyDescent="0.35">
      <c r="A13" s="11" t="s">
        <v>6</v>
      </c>
      <c r="D13" s="10"/>
      <c r="E13" s="12">
        <f t="shared" ref="E13:W13" si="3">(E12-$D$12)/$D$12</f>
        <v>2.1885162168396602E-2</v>
      </c>
      <c r="F13" s="12">
        <f t="shared" si="3"/>
        <v>4.5114470117046203E-2</v>
      </c>
      <c r="G13" s="12">
        <f t="shared" si="3"/>
        <v>-8.4023822463435531E-3</v>
      </c>
      <c r="H13" s="12">
        <f t="shared" si="3"/>
        <v>6.6496182411527702E-2</v>
      </c>
      <c r="I13" s="12">
        <f t="shared" si="3"/>
        <v>0.10737317378461979</v>
      </c>
      <c r="J13" s="12">
        <f t="shared" si="3"/>
        <v>0.12078128620589194</v>
      </c>
      <c r="K13" s="12">
        <f t="shared" si="3"/>
        <v>0.13171242524750129</v>
      </c>
      <c r="L13" s="12">
        <f t="shared" si="3"/>
        <v>0.15585539664265644</v>
      </c>
      <c r="M13" s="12">
        <f t="shared" si="3"/>
        <v>0.20863919983638524</v>
      </c>
      <c r="N13" s="12">
        <f t="shared" si="3"/>
        <v>0.23857820001893523</v>
      </c>
      <c r="O13" s="12">
        <f t="shared" si="3"/>
        <v>0.24092003960646702</v>
      </c>
      <c r="P13" s="12">
        <f t="shared" si="3"/>
        <v>0.24863359781233377</v>
      </c>
      <c r="Q13" s="12">
        <f t="shared" si="3"/>
        <v>0.24617561168505867</v>
      </c>
      <c r="R13" s="12">
        <f t="shared" si="3"/>
        <v>0.24164389591219662</v>
      </c>
      <c r="S13" s="12">
        <f t="shared" si="3"/>
        <v>0.35701181446472946</v>
      </c>
      <c r="T13" s="12">
        <f t="shared" si="3"/>
        <v>0.2973031694065672</v>
      </c>
      <c r="U13" s="12">
        <f t="shared" si="3"/>
        <v>3.8122401348670639E-3</v>
      </c>
      <c r="V13" s="12">
        <f t="shared" si="3"/>
        <v>-1.8835759743781842E-2</v>
      </c>
      <c r="W13" s="12">
        <f t="shared" si="3"/>
        <v>-3.717229336194143E-2</v>
      </c>
    </row>
    <row r="14" spans="1:29" x14ac:dyDescent="0.35">
      <c r="A14" s="11" t="s">
        <v>7</v>
      </c>
      <c r="D14" s="10"/>
      <c r="E14" s="12">
        <f t="shared" ref="E14:W14" si="4">(E12-D12)/D12</f>
        <v>2.1885162168396602E-2</v>
      </c>
      <c r="F14" s="12">
        <f t="shared" si="4"/>
        <v>2.2731818416227907E-2</v>
      </c>
      <c r="G14" s="12">
        <f t="shared" si="4"/>
        <v>-5.1206689691509301E-2</v>
      </c>
      <c r="H14" s="12">
        <f t="shared" si="4"/>
        <v>7.5533223675491298E-2</v>
      </c>
      <c r="I14" s="12">
        <f t="shared" si="4"/>
        <v>3.8328305386581239E-2</v>
      </c>
      <c r="J14" s="12">
        <f t="shared" si="4"/>
        <v>1.2108034345321777E-2</v>
      </c>
      <c r="K14" s="12">
        <f t="shared" si="4"/>
        <v>9.7531420056216501E-3</v>
      </c>
      <c r="L14" s="12">
        <f t="shared" si="4"/>
        <v>2.1333132743395641E-2</v>
      </c>
      <c r="M14" s="12">
        <f t="shared" si="4"/>
        <v>4.5666441794576317E-2</v>
      </c>
      <c r="N14" s="12">
        <f t="shared" si="4"/>
        <v>2.477083333603846E-2</v>
      </c>
      <c r="O14" s="12">
        <f t="shared" si="4"/>
        <v>1.8907482688586038E-3</v>
      </c>
      <c r="P14" s="12">
        <f t="shared" si="4"/>
        <v>6.2159993872876219E-3</v>
      </c>
      <c r="Q14" s="12">
        <f t="shared" si="4"/>
        <v>-1.9685407565370738E-3</v>
      </c>
      <c r="R14" s="12">
        <f t="shared" si="4"/>
        <v>-3.6364985242604152E-3</v>
      </c>
      <c r="S14" s="12">
        <f t="shared" si="4"/>
        <v>9.2915463872011106E-2</v>
      </c>
      <c r="T14" s="12">
        <f t="shared" si="4"/>
        <v>-4.4000092277541564E-2</v>
      </c>
      <c r="U14" s="12">
        <f t="shared" si="4"/>
        <v>-0.22623156729506289</v>
      </c>
      <c r="V14" s="12">
        <f t="shared" si="4"/>
        <v>-2.2561988161855884E-2</v>
      </c>
      <c r="W14" s="12">
        <f t="shared" si="4"/>
        <v>-1.8688546591721731E-2</v>
      </c>
    </row>
    <row r="17" spans="1:29" x14ac:dyDescent="0.35">
      <c r="A17" s="9" t="s">
        <v>9</v>
      </c>
      <c r="D17" s="10">
        <f t="shared" ref="D17:W17" si="5">D8-D12</f>
        <v>59.303190141883867</v>
      </c>
      <c r="E17" s="10">
        <f t="shared" si="5"/>
        <v>57.974658535521321</v>
      </c>
      <c r="F17" s="10">
        <f t="shared" si="5"/>
        <v>58.996576118855685</v>
      </c>
      <c r="G17" s="10">
        <f t="shared" si="5"/>
        <v>58.19149383240422</v>
      </c>
      <c r="H17" s="10">
        <f t="shared" si="5"/>
        <v>48.25246335328962</v>
      </c>
      <c r="I17" s="10">
        <f t="shared" si="5"/>
        <v>53.833034840854168</v>
      </c>
      <c r="J17" s="10">
        <f t="shared" si="5"/>
        <v>52.731863140447132</v>
      </c>
      <c r="K17" s="10">
        <f t="shared" si="5"/>
        <v>52.757028780201388</v>
      </c>
      <c r="L17" s="10">
        <f t="shared" si="5"/>
        <v>49.583190623623665</v>
      </c>
      <c r="M17" s="10">
        <f t="shared" si="5"/>
        <v>52.92895288224517</v>
      </c>
      <c r="N17" s="10">
        <f t="shared" si="5"/>
        <v>53.779998987468815</v>
      </c>
      <c r="O17" s="10">
        <f t="shared" si="5"/>
        <v>53.921841468579458</v>
      </c>
      <c r="P17" s="10">
        <f t="shared" si="5"/>
        <v>52.743535620301195</v>
      </c>
      <c r="Q17" s="10">
        <f t="shared" si="5"/>
        <v>50.589772564703395</v>
      </c>
      <c r="R17" s="10">
        <f t="shared" si="5"/>
        <v>50.450152269779281</v>
      </c>
      <c r="S17" s="10">
        <f t="shared" si="5"/>
        <v>45.03276001790109</v>
      </c>
      <c r="T17" s="10">
        <f t="shared" si="5"/>
        <v>45.241565370940386</v>
      </c>
      <c r="U17" s="10">
        <f t="shared" si="5"/>
        <v>38.960068000933703</v>
      </c>
      <c r="V17" s="10">
        <f t="shared" si="5"/>
        <v>37.945721579810595</v>
      </c>
      <c r="W17" s="10">
        <f t="shared" si="5"/>
        <v>32.835275625445362</v>
      </c>
    </row>
    <row r="18" spans="1:29" x14ac:dyDescent="0.35">
      <c r="A18" s="9" t="s">
        <v>10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spans="1:29" x14ac:dyDescent="0.35">
      <c r="A19" s="13" t="s">
        <v>11</v>
      </c>
      <c r="S19" s="14"/>
      <c r="T19" s="15"/>
      <c r="U19" s="15"/>
      <c r="V19" s="15"/>
      <c r="W19" s="15" t="s">
        <v>12</v>
      </c>
      <c r="X19" s="16" t="s">
        <v>12</v>
      </c>
      <c r="Y19" s="16" t="s">
        <v>12</v>
      </c>
      <c r="Z19" s="16" t="s">
        <v>12</v>
      </c>
      <c r="AA19" s="16" t="s">
        <v>12</v>
      </c>
      <c r="AB19" s="16" t="s">
        <v>12</v>
      </c>
      <c r="AC19" s="16" t="s">
        <v>13</v>
      </c>
    </row>
    <row r="20" spans="1:29" x14ac:dyDescent="0.35">
      <c r="A20" s="17" t="s">
        <v>6</v>
      </c>
      <c r="B20" s="17"/>
      <c r="C20" s="17"/>
      <c r="D20" s="17"/>
      <c r="E20" s="18">
        <f t="shared" ref="E20:W20" si="6">(E17-$D$17)/$D$17</f>
        <v>-2.2402363231792621E-2</v>
      </c>
      <c r="F20" s="18">
        <f t="shared" si="6"/>
        <v>-5.1702787370224539E-3</v>
      </c>
      <c r="G20" s="18">
        <f t="shared" si="6"/>
        <v>-1.8745978198135643E-2</v>
      </c>
      <c r="H20" s="18">
        <f t="shared" si="6"/>
        <v>-0.18634287231690572</v>
      </c>
      <c r="I20" s="18">
        <f t="shared" si="6"/>
        <v>-9.2240489726476124E-2</v>
      </c>
      <c r="J20" s="18">
        <f t="shared" si="6"/>
        <v>-0.11080899671189233</v>
      </c>
      <c r="K20" s="18">
        <f t="shared" si="6"/>
        <v>-0.11038464113010918</v>
      </c>
      <c r="L20" s="18">
        <f t="shared" si="6"/>
        <v>-0.16390348470301416</v>
      </c>
      <c r="M20" s="18">
        <f t="shared" si="6"/>
        <v>-0.107485571086281</v>
      </c>
      <c r="N20" s="18">
        <f t="shared" si="6"/>
        <v>-9.3134806765044598E-2</v>
      </c>
      <c r="O20" s="18">
        <f t="shared" si="6"/>
        <v>-9.0742988032000343E-2</v>
      </c>
      <c r="P20" s="18">
        <f t="shared" si="6"/>
        <v>-0.11061216952896784</v>
      </c>
      <c r="Q20" s="18">
        <f t="shared" si="6"/>
        <v>-0.1469299974644446</v>
      </c>
      <c r="R20" s="18">
        <f t="shared" si="6"/>
        <v>-0.14928434458455855</v>
      </c>
      <c r="S20" s="19">
        <f t="shared" si="6"/>
        <v>-0.24063511743365806</v>
      </c>
      <c r="T20" s="26">
        <f t="shared" si="6"/>
        <v>-0.23711413732213749</v>
      </c>
      <c r="U20" s="26">
        <f t="shared" si="6"/>
        <v>-0.34303588208794344</v>
      </c>
      <c r="V20" s="26">
        <f t="shared" si="6"/>
        <v>-0.36014029786551405</v>
      </c>
      <c r="W20" s="20">
        <f t="shared" si="6"/>
        <v>-0.44631518899933681</v>
      </c>
    </row>
    <row r="21" spans="1:29" x14ac:dyDescent="0.35">
      <c r="A21" s="11" t="s">
        <v>7</v>
      </c>
      <c r="D21" s="10"/>
      <c r="E21" s="21">
        <f>(E17-D17)/D17</f>
        <v>-2.2402363231792621E-2</v>
      </c>
      <c r="F21" s="21">
        <f>(F17-E17)/E17</f>
        <v>1.7626970285788416E-2</v>
      </c>
      <c r="G21" s="21">
        <f>(G17-F17)/F17</f>
        <v>-1.364625440007791E-2</v>
      </c>
      <c r="H21" s="21">
        <f t="shared" ref="H21:W21" si="7">(H17-G17)/G17</f>
        <v>-0.17079868249713159</v>
      </c>
      <c r="I21" s="21">
        <f t="shared" si="7"/>
        <v>0.11565360812162746</v>
      </c>
      <c r="J21" s="21">
        <f t="shared" si="7"/>
        <v>-2.0455315284795189E-2</v>
      </c>
      <c r="K21" s="21">
        <f t="shared" si="7"/>
        <v>4.7723782653439413E-4</v>
      </c>
      <c r="L21" s="21">
        <f t="shared" si="7"/>
        <v>-6.0159531913760812E-2</v>
      </c>
      <c r="M21" s="21">
        <f t="shared" si="7"/>
        <v>6.7477752370123462E-2</v>
      </c>
      <c r="N21" s="21">
        <f t="shared" si="7"/>
        <v>1.6079027807654314E-2</v>
      </c>
      <c r="O21" s="21">
        <f t="shared" si="7"/>
        <v>2.6374578613081383E-3</v>
      </c>
      <c r="P21" s="21">
        <f t="shared" si="7"/>
        <v>-2.1852106979040553E-2</v>
      </c>
      <c r="Q21" s="21">
        <f t="shared" si="7"/>
        <v>-4.0834635567525507E-2</v>
      </c>
      <c r="R21" s="21">
        <f t="shared" si="7"/>
        <v>-2.7598521963217468E-3</v>
      </c>
      <c r="S21" s="22">
        <f t="shared" si="7"/>
        <v>-0.10738108822564099</v>
      </c>
      <c r="T21" s="23">
        <f t="shared" si="7"/>
        <v>4.6367434053851625E-3</v>
      </c>
      <c r="U21" s="23">
        <f t="shared" si="7"/>
        <v>-0.13884350195454159</v>
      </c>
      <c r="V21" s="23">
        <f t="shared" si="7"/>
        <v>-2.6035540315247865E-2</v>
      </c>
      <c r="W21" s="23">
        <f t="shared" si="7"/>
        <v>-0.13467779084439119</v>
      </c>
    </row>
    <row r="24" spans="1:29" x14ac:dyDescent="0.35">
      <c r="A24" s="24" t="s">
        <v>14</v>
      </c>
    </row>
    <row r="25" spans="1:29" x14ac:dyDescent="0.35">
      <c r="A25" s="2" t="s">
        <v>15</v>
      </c>
    </row>
    <row r="26" spans="1:29" x14ac:dyDescent="0.35">
      <c r="A26" s="4" t="s">
        <v>16</v>
      </c>
      <c r="B26" s="4"/>
      <c r="C26" s="4"/>
    </row>
    <row r="27" spans="1:29" x14ac:dyDescent="0.35">
      <c r="A27" s="4" t="s">
        <v>17</v>
      </c>
      <c r="B27" s="4"/>
      <c r="C27" s="4"/>
    </row>
    <row r="28" spans="1:29" x14ac:dyDescent="0.35">
      <c r="A28" s="4" t="s">
        <v>18</v>
      </c>
      <c r="B28" s="4"/>
      <c r="C28" s="4"/>
    </row>
    <row r="29" spans="1:29" x14ac:dyDescent="0.35">
      <c r="A29" s="4" t="s">
        <v>19</v>
      </c>
      <c r="B29" s="4"/>
      <c r="C29" s="4"/>
    </row>
    <row r="30" spans="1:29" x14ac:dyDescent="0.35">
      <c r="A30" s="4" t="s">
        <v>20</v>
      </c>
      <c r="B30" s="4"/>
      <c r="C30" s="4"/>
    </row>
    <row r="31" spans="1:29" x14ac:dyDescent="0.35">
      <c r="A31" s="4" t="s">
        <v>21</v>
      </c>
      <c r="B31" s="4"/>
      <c r="C31" s="4"/>
    </row>
    <row r="32" spans="1:29" x14ac:dyDescent="0.35">
      <c r="A32" s="25" t="s">
        <v>22</v>
      </c>
      <c r="B32" s="25"/>
      <c r="C32" s="25"/>
      <c r="D32" s="10">
        <f t="shared" ref="D32:W32" si="8">D38+D46+D53+D64+D71+D78</f>
        <v>18.691588000000003</v>
      </c>
      <c r="E32" s="10">
        <f t="shared" si="8"/>
        <v>19.274539000000001</v>
      </c>
      <c r="F32" s="10">
        <f t="shared" si="8"/>
        <v>17.067989000000001</v>
      </c>
      <c r="G32" s="10">
        <f t="shared" si="8"/>
        <v>16.728102</v>
      </c>
      <c r="H32" s="10">
        <f t="shared" si="8"/>
        <v>15.370611999999998</v>
      </c>
      <c r="I32" s="10">
        <f t="shared" si="8"/>
        <v>16.410783000000002</v>
      </c>
      <c r="J32" s="10">
        <f t="shared" si="8"/>
        <v>14.942739</v>
      </c>
      <c r="K32" s="10">
        <f t="shared" si="8"/>
        <v>15.417255000000001</v>
      </c>
      <c r="L32" s="10">
        <f t="shared" si="8"/>
        <v>14.530528</v>
      </c>
      <c r="M32" s="10">
        <f t="shared" si="8"/>
        <v>13.781193999999998</v>
      </c>
      <c r="N32" s="10">
        <f t="shared" si="8"/>
        <v>15.654890000000002</v>
      </c>
      <c r="O32" s="10">
        <f t="shared" si="8"/>
        <v>16.436571000000001</v>
      </c>
      <c r="P32" s="10">
        <f t="shared" si="8"/>
        <v>14.980981</v>
      </c>
      <c r="Q32" s="10">
        <f t="shared" si="8"/>
        <v>12.971673000000001</v>
      </c>
      <c r="R32" s="10">
        <f t="shared" si="8"/>
        <v>12.691941</v>
      </c>
      <c r="S32" s="10">
        <f t="shared" si="8"/>
        <v>11.949626</v>
      </c>
      <c r="T32" s="10">
        <f t="shared" si="8"/>
        <v>13.1525</v>
      </c>
      <c r="U32" s="10">
        <f t="shared" si="8"/>
        <v>12.160216</v>
      </c>
      <c r="V32" s="10">
        <f t="shared" si="8"/>
        <v>10.993385999999999</v>
      </c>
      <c r="W32" s="10">
        <f t="shared" si="8"/>
        <v>10.567619999999998</v>
      </c>
    </row>
    <row r="33" spans="1:23" x14ac:dyDescent="0.35">
      <c r="A33" s="17" t="s">
        <v>6</v>
      </c>
      <c r="B33" s="17"/>
      <c r="C33" s="17"/>
      <c r="D33" s="17"/>
      <c r="E33" s="18">
        <f t="shared" ref="E33:W33" si="9">(E32-$D32)/$D32</f>
        <v>3.118787980989083E-2</v>
      </c>
      <c r="F33" s="18">
        <f t="shared" si="9"/>
        <v>-8.6862550148227219E-2</v>
      </c>
      <c r="G33" s="18">
        <f t="shared" si="9"/>
        <v>-0.10504650541195339</v>
      </c>
      <c r="H33" s="18">
        <f t="shared" si="9"/>
        <v>-0.17767222346223363</v>
      </c>
      <c r="I33" s="18">
        <f t="shared" si="9"/>
        <v>-0.12202307262496907</v>
      </c>
      <c r="J33" s="18">
        <f t="shared" si="9"/>
        <v>-0.20056342992366422</v>
      </c>
      <c r="K33" s="18">
        <f t="shared" si="9"/>
        <v>-0.17517682285742664</v>
      </c>
      <c r="L33" s="18">
        <f t="shared" si="9"/>
        <v>-0.22261671934990232</v>
      </c>
      <c r="M33" s="18">
        <f t="shared" si="9"/>
        <v>-0.26270609003365603</v>
      </c>
      <c r="N33" s="18">
        <f t="shared" si="9"/>
        <v>-0.16246334982346072</v>
      </c>
      <c r="O33" s="18">
        <f t="shared" si="9"/>
        <v>-0.12064341456702352</v>
      </c>
      <c r="P33" s="18">
        <f t="shared" si="9"/>
        <v>-0.1985174828377344</v>
      </c>
      <c r="Q33" s="18">
        <f t="shared" si="9"/>
        <v>-0.30601546535264962</v>
      </c>
      <c r="R33" s="18">
        <f t="shared" si="9"/>
        <v>-0.32098112798120748</v>
      </c>
      <c r="S33" s="18">
        <f t="shared" si="9"/>
        <v>-0.36069498214918932</v>
      </c>
      <c r="T33" s="26">
        <f t="shared" si="9"/>
        <v>-0.29634122044633138</v>
      </c>
      <c r="U33" s="26">
        <f t="shared" si="9"/>
        <v>-0.34942841667599361</v>
      </c>
      <c r="V33" s="26">
        <f t="shared" si="9"/>
        <v>-0.41185382429786077</v>
      </c>
      <c r="W33" s="26">
        <f t="shared" si="9"/>
        <v>-0.43463230625455707</v>
      </c>
    </row>
    <row r="34" spans="1:23" x14ac:dyDescent="0.35">
      <c r="A34" s="11" t="s">
        <v>7</v>
      </c>
      <c r="D34" s="10"/>
      <c r="E34" s="21">
        <f t="shared" ref="E34:W34" si="10">(E32-D32)/D32</f>
        <v>3.118787980989083E-2</v>
      </c>
      <c r="F34" s="21">
        <f t="shared" si="10"/>
        <v>-0.1144800402230113</v>
      </c>
      <c r="G34" s="21">
        <f t="shared" si="10"/>
        <v>-1.9913710982588571E-2</v>
      </c>
      <c r="H34" s="21">
        <f t="shared" si="10"/>
        <v>-8.1150270365400817E-2</v>
      </c>
      <c r="I34" s="21">
        <f t="shared" si="10"/>
        <v>6.7672712055967879E-2</v>
      </c>
      <c r="J34" s="21">
        <f t="shared" si="10"/>
        <v>-8.9456060688877695E-2</v>
      </c>
      <c r="K34" s="21">
        <f t="shared" si="10"/>
        <v>3.1755623918747512E-2</v>
      </c>
      <c r="L34" s="21">
        <f t="shared" si="10"/>
        <v>-5.7515232121412047E-2</v>
      </c>
      <c r="M34" s="21">
        <f t="shared" si="10"/>
        <v>-5.156963325764919E-2</v>
      </c>
      <c r="N34" s="21">
        <f t="shared" si="10"/>
        <v>0.13596035292733014</v>
      </c>
      <c r="O34" s="21">
        <f t="shared" si="10"/>
        <v>4.993206595511044E-2</v>
      </c>
      <c r="P34" s="21">
        <f t="shared" si="10"/>
        <v>-8.855800884503226E-2</v>
      </c>
      <c r="Q34" s="21">
        <f t="shared" si="10"/>
        <v>-0.13412392686433544</v>
      </c>
      <c r="R34" s="21">
        <f t="shared" si="10"/>
        <v>-2.156483593134062E-2</v>
      </c>
      <c r="S34" s="22">
        <f t="shared" si="10"/>
        <v>-5.8487113988317435E-2</v>
      </c>
      <c r="T34" s="23">
        <f t="shared" si="10"/>
        <v>0.10066206256162323</v>
      </c>
      <c r="U34" s="23">
        <f t="shared" si="10"/>
        <v>-7.5444516251663166E-2</v>
      </c>
      <c r="V34" s="23">
        <f t="shared" si="10"/>
        <v>-9.595471001501954E-2</v>
      </c>
      <c r="W34" s="23">
        <f t="shared" si="10"/>
        <v>-3.8729286863938117E-2</v>
      </c>
    </row>
    <row r="35" spans="1:23" x14ac:dyDescent="0.35">
      <c r="A35" s="2" t="s">
        <v>23</v>
      </c>
      <c r="D35" s="12">
        <f t="shared" ref="D35:W35" si="11">D32/D$17</f>
        <v>0.31518688885505264</v>
      </c>
      <c r="E35" s="12">
        <f t="shared" si="11"/>
        <v>0.3324648990936343</v>
      </c>
      <c r="F35" s="12">
        <f t="shared" si="11"/>
        <v>0.28930473805148432</v>
      </c>
      <c r="G35" s="12">
        <f t="shared" si="11"/>
        <v>0.28746644738452948</v>
      </c>
      <c r="H35" s="12">
        <f t="shared" si="11"/>
        <v>0.3185456437210496</v>
      </c>
      <c r="I35" s="12">
        <f t="shared" si="11"/>
        <v>0.30484595654907742</v>
      </c>
      <c r="J35" s="12">
        <f t="shared" si="11"/>
        <v>0.28337210388719247</v>
      </c>
      <c r="K35" s="12">
        <f t="shared" si="11"/>
        <v>0.29223129801778708</v>
      </c>
      <c r="L35" s="12">
        <f t="shared" si="11"/>
        <v>0.29305350900667942</v>
      </c>
      <c r="M35" s="12">
        <f t="shared" si="11"/>
        <v>0.26037155941210488</v>
      </c>
      <c r="N35" s="12">
        <f t="shared" si="11"/>
        <v>0.29109130336071076</v>
      </c>
      <c r="O35" s="12">
        <f t="shared" si="11"/>
        <v>0.30482213797497398</v>
      </c>
      <c r="P35" s="12">
        <f t="shared" si="11"/>
        <v>0.28403444751689649</v>
      </c>
      <c r="Q35" s="12">
        <f t="shared" si="11"/>
        <v>0.25640900012763385</v>
      </c>
      <c r="R35" s="12">
        <f t="shared" si="11"/>
        <v>0.25157388885826504</v>
      </c>
      <c r="S35" s="12">
        <f t="shared" si="11"/>
        <v>0.26535406657841698</v>
      </c>
      <c r="T35" s="27">
        <f t="shared" si="11"/>
        <v>0.29071717329321523</v>
      </c>
      <c r="U35" s="27">
        <f t="shared" si="11"/>
        <v>0.31211998910547517</v>
      </c>
      <c r="V35" s="27">
        <f t="shared" si="11"/>
        <v>0.28971345232894824</v>
      </c>
      <c r="W35" s="27">
        <f t="shared" si="11"/>
        <v>0.3218374080530248</v>
      </c>
    </row>
    <row r="36" spans="1:23" x14ac:dyDescent="0.35"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</row>
    <row r="37" spans="1:23" x14ac:dyDescent="0.35">
      <c r="A37" s="9" t="s">
        <v>24</v>
      </c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/>
    </row>
    <row r="38" spans="1:23" x14ac:dyDescent="0.35">
      <c r="A38" s="2" t="s">
        <v>22</v>
      </c>
      <c r="D38" s="10">
        <f t="shared" ref="D38:W38" si="12">D42+D43</f>
        <v>7.5680359999999993</v>
      </c>
      <c r="E38" s="10">
        <f t="shared" si="12"/>
        <v>7.1981869999999999</v>
      </c>
      <c r="F38" s="10">
        <f t="shared" si="12"/>
        <v>6.8232739999999996</v>
      </c>
      <c r="G38" s="10">
        <f t="shared" si="12"/>
        <v>6.0088360000000005</v>
      </c>
      <c r="H38" s="10">
        <f t="shared" si="12"/>
        <v>6.3392290000000004</v>
      </c>
      <c r="I38" s="10">
        <f t="shared" si="12"/>
        <v>7.210572</v>
      </c>
      <c r="J38" s="10">
        <f t="shared" si="12"/>
        <v>5.9578819999999997</v>
      </c>
      <c r="K38" s="10">
        <f t="shared" si="12"/>
        <v>6.7013449999999999</v>
      </c>
      <c r="L38" s="10">
        <f t="shared" si="12"/>
        <v>5.928674</v>
      </c>
      <c r="M38" s="10">
        <f t="shared" si="12"/>
        <v>5.9288980000000002</v>
      </c>
      <c r="N38" s="10">
        <f t="shared" si="12"/>
        <v>6.7469729999999997</v>
      </c>
      <c r="O38" s="10">
        <f t="shared" si="12"/>
        <v>6.5638000000000005</v>
      </c>
      <c r="P38" s="10">
        <f t="shared" si="12"/>
        <v>7.0868150000000005</v>
      </c>
      <c r="Q38" s="10">
        <f t="shared" si="12"/>
        <v>5.8781590000000001</v>
      </c>
      <c r="R38" s="10">
        <f t="shared" si="12"/>
        <v>5.5681220000000007</v>
      </c>
      <c r="S38" s="10">
        <f t="shared" si="12"/>
        <v>5.5401689999999997</v>
      </c>
      <c r="T38" s="29">
        <f t="shared" si="12"/>
        <v>6.4280520000000001</v>
      </c>
      <c r="U38" s="29">
        <f t="shared" si="12"/>
        <v>5.3118949999999998</v>
      </c>
      <c r="V38" s="29">
        <f t="shared" si="12"/>
        <v>5.2565530000000003</v>
      </c>
      <c r="W38" s="29">
        <f t="shared" si="12"/>
        <v>4.7614659999999995</v>
      </c>
    </row>
    <row r="39" spans="1:23" x14ac:dyDescent="0.35">
      <c r="A39" s="17" t="s">
        <v>6</v>
      </c>
      <c r="B39" s="17"/>
      <c r="C39" s="17"/>
      <c r="D39" s="17"/>
      <c r="E39" s="18">
        <f t="shared" ref="E39:W39" si="13">(E38-$D38)/$D38</f>
        <v>-4.8869878525947742E-2</v>
      </c>
      <c r="F39" s="18">
        <f t="shared" si="13"/>
        <v>-9.840888706131945E-2</v>
      </c>
      <c r="G39" s="18">
        <f t="shared" si="13"/>
        <v>-0.20602438994740496</v>
      </c>
      <c r="H39" s="18">
        <f t="shared" si="13"/>
        <v>-0.16236801727687328</v>
      </c>
      <c r="I39" s="18">
        <f t="shared" si="13"/>
        <v>-4.7233390538839848E-2</v>
      </c>
      <c r="J39" s="18">
        <f t="shared" si="13"/>
        <v>-0.2127571803305375</v>
      </c>
      <c r="K39" s="18">
        <f t="shared" si="13"/>
        <v>-0.11451993621594816</v>
      </c>
      <c r="L39" s="18">
        <f t="shared" si="13"/>
        <v>-0.21661657000574513</v>
      </c>
      <c r="M39" s="18">
        <f t="shared" si="13"/>
        <v>-0.21658697183787171</v>
      </c>
      <c r="N39" s="18">
        <f t="shared" si="13"/>
        <v>-0.10849089512787727</v>
      </c>
      <c r="O39" s="18">
        <f t="shared" si="13"/>
        <v>-0.13269440050232303</v>
      </c>
      <c r="P39" s="18">
        <f t="shared" si="13"/>
        <v>-6.3585981884864029E-2</v>
      </c>
      <c r="Q39" s="18">
        <f t="shared" si="13"/>
        <v>-0.22329135326523281</v>
      </c>
      <c r="R39" s="18">
        <f t="shared" si="13"/>
        <v>-0.26425799243026843</v>
      </c>
      <c r="S39" s="18">
        <f t="shared" si="13"/>
        <v>-0.26795155308457835</v>
      </c>
      <c r="T39" s="26">
        <f t="shared" si="13"/>
        <v>-0.15063141877232075</v>
      </c>
      <c r="U39" s="26">
        <f t="shared" si="13"/>
        <v>-0.29811446457178581</v>
      </c>
      <c r="V39" s="26">
        <f t="shared" si="13"/>
        <v>-0.3054270619220098</v>
      </c>
      <c r="W39" s="26">
        <f t="shared" si="13"/>
        <v>-0.37084522325210928</v>
      </c>
    </row>
    <row r="40" spans="1:23" x14ac:dyDescent="0.35">
      <c r="A40" s="11" t="s">
        <v>7</v>
      </c>
      <c r="D40" s="10"/>
      <c r="E40" s="21">
        <f t="shared" ref="E40:W40" si="14">(E38-D38)/D38</f>
        <v>-4.8869878525947742E-2</v>
      </c>
      <c r="F40" s="21">
        <f t="shared" si="14"/>
        <v>-5.2084365132497985E-2</v>
      </c>
      <c r="G40" s="21">
        <f t="shared" si="14"/>
        <v>-0.11936176093763773</v>
      </c>
      <c r="H40" s="21">
        <f t="shared" si="14"/>
        <v>5.4984526121198835E-2</v>
      </c>
      <c r="I40" s="21">
        <f t="shared" si="14"/>
        <v>0.13745251985690995</v>
      </c>
      <c r="J40" s="21">
        <f t="shared" si="14"/>
        <v>-0.1737296292166558</v>
      </c>
      <c r="K40" s="21">
        <f t="shared" si="14"/>
        <v>0.12478645934914459</v>
      </c>
      <c r="L40" s="21">
        <f t="shared" si="14"/>
        <v>-0.115300883628585</v>
      </c>
      <c r="M40" s="21">
        <f t="shared" si="14"/>
        <v>3.7782478847753141E-5</v>
      </c>
      <c r="N40" s="21">
        <f t="shared" si="14"/>
        <v>0.13798095362746995</v>
      </c>
      <c r="O40" s="21">
        <f t="shared" si="14"/>
        <v>-2.7148915521078735E-2</v>
      </c>
      <c r="P40" s="21">
        <f t="shared" si="14"/>
        <v>7.9681739236417928E-2</v>
      </c>
      <c r="Q40" s="21">
        <f t="shared" si="14"/>
        <v>-0.17054995791480379</v>
      </c>
      <c r="R40" s="21">
        <f t="shared" si="14"/>
        <v>-5.2743894814685929E-2</v>
      </c>
      <c r="S40" s="22">
        <f t="shared" si="14"/>
        <v>-5.0201845433704576E-3</v>
      </c>
      <c r="T40" s="23">
        <f t="shared" si="14"/>
        <v>0.16026280064741716</v>
      </c>
      <c r="U40" s="23">
        <f t="shared" si="14"/>
        <v>-0.17363845220916077</v>
      </c>
      <c r="V40" s="23">
        <f t="shared" si="14"/>
        <v>-1.0418504130823287E-2</v>
      </c>
      <c r="W40" s="23">
        <f t="shared" si="14"/>
        <v>-9.4184725237242098E-2</v>
      </c>
    </row>
    <row r="41" spans="1:23" x14ac:dyDescent="0.35">
      <c r="A41" s="2" t="s">
        <v>23</v>
      </c>
      <c r="D41" s="12">
        <f t="shared" ref="D41:W41" si="15">D38/D$17</f>
        <v>0.1276160014645645</v>
      </c>
      <c r="E41" s="12">
        <f t="shared" si="15"/>
        <v>0.12416092102706633</v>
      </c>
      <c r="F41" s="12">
        <f t="shared" si="15"/>
        <v>0.11565542356650825</v>
      </c>
      <c r="G41" s="12">
        <f t="shared" si="15"/>
        <v>0.10325969663720766</v>
      </c>
      <c r="H41" s="12">
        <f t="shared" si="15"/>
        <v>0.13137627717752201</v>
      </c>
      <c r="I41" s="12">
        <f t="shared" si="15"/>
        <v>0.13394325661401982</v>
      </c>
      <c r="J41" s="12">
        <f t="shared" si="15"/>
        <v>0.11298447741418986</v>
      </c>
      <c r="K41" s="12">
        <f t="shared" si="15"/>
        <v>0.12702279023178945</v>
      </c>
      <c r="L41" s="12">
        <f t="shared" si="15"/>
        <v>0.11957023994287518</v>
      </c>
      <c r="M41" s="12">
        <f t="shared" si="15"/>
        <v>0.11201615896672741</v>
      </c>
      <c r="N41" s="12">
        <f t="shared" si="15"/>
        <v>0.12545506000422388</v>
      </c>
      <c r="O41" s="12">
        <f t="shared" si="15"/>
        <v>0.12172803860611403</v>
      </c>
      <c r="P41" s="12">
        <f t="shared" si="15"/>
        <v>0.13436366972092514</v>
      </c>
      <c r="Q41" s="12">
        <f t="shared" si="15"/>
        <v>0.11619263542807871</v>
      </c>
      <c r="R41" s="12">
        <f t="shared" si="15"/>
        <v>0.11036878482000985</v>
      </c>
      <c r="S41" s="12">
        <f t="shared" si="15"/>
        <v>0.12302530419627206</v>
      </c>
      <c r="T41" s="27">
        <f t="shared" si="15"/>
        <v>0.14208288213053022</v>
      </c>
      <c r="U41" s="27">
        <f t="shared" si="15"/>
        <v>0.13634203615539625</v>
      </c>
      <c r="V41" s="27">
        <f t="shared" si="15"/>
        <v>0.13852821296187454</v>
      </c>
      <c r="W41" s="27">
        <f t="shared" si="15"/>
        <v>0.14501069076789325</v>
      </c>
    </row>
    <row r="42" spans="1:23" x14ac:dyDescent="0.35">
      <c r="A42" s="2" t="s">
        <v>25</v>
      </c>
      <c r="B42" s="2" t="s">
        <v>26</v>
      </c>
      <c r="D42" s="2">
        <v>7.4012279999999997</v>
      </c>
      <c r="E42" s="2">
        <v>7.0505469999999999</v>
      </c>
      <c r="F42" s="2">
        <v>6.7141669999999998</v>
      </c>
      <c r="G42" s="2">
        <v>5.8924130000000003</v>
      </c>
      <c r="H42" s="2">
        <v>6.2033750000000003</v>
      </c>
      <c r="I42" s="2">
        <v>7.0900410000000003</v>
      </c>
      <c r="J42" s="2">
        <v>5.8208669999999998</v>
      </c>
      <c r="K42" s="2">
        <v>6.5811760000000001</v>
      </c>
      <c r="L42" s="2">
        <v>5.8085050000000003</v>
      </c>
      <c r="M42" s="2">
        <v>5.750508</v>
      </c>
      <c r="N42" s="2">
        <v>6.4716639999999996</v>
      </c>
      <c r="O42" s="2">
        <v>6.3316800000000004</v>
      </c>
      <c r="P42" s="2">
        <v>6.8683750000000003</v>
      </c>
      <c r="Q42" s="2">
        <v>5.6772809999999998</v>
      </c>
      <c r="R42" s="2">
        <v>5.3922920000000003</v>
      </c>
      <c r="S42" s="2">
        <v>5.334943</v>
      </c>
      <c r="T42" s="30">
        <v>6.2775970000000001</v>
      </c>
      <c r="U42" s="2">
        <v>5.186318</v>
      </c>
      <c r="V42" s="2">
        <v>5.1382580000000004</v>
      </c>
      <c r="W42" s="2">
        <v>4.6473509999999996</v>
      </c>
    </row>
    <row r="43" spans="1:23" x14ac:dyDescent="0.35">
      <c r="A43" s="2" t="s">
        <v>27</v>
      </c>
      <c r="B43" s="2" t="s">
        <v>28</v>
      </c>
      <c r="D43" s="31">
        <v>0.16680800000000001</v>
      </c>
      <c r="E43" s="31">
        <v>0.14763999999999999</v>
      </c>
      <c r="F43" s="31">
        <v>0.109107</v>
      </c>
      <c r="G43" s="31">
        <v>0.116423</v>
      </c>
      <c r="H43" s="31">
        <v>0.135854</v>
      </c>
      <c r="I43" s="31">
        <v>0.120531</v>
      </c>
      <c r="J43" s="31">
        <v>0.137015</v>
      </c>
      <c r="K43" s="31">
        <v>0.120169</v>
      </c>
      <c r="L43" s="31">
        <v>0.120169</v>
      </c>
      <c r="M43" s="31">
        <v>0.17838999999999999</v>
      </c>
      <c r="N43" s="31">
        <v>0.27530900000000003</v>
      </c>
      <c r="O43" s="31">
        <v>0.23211999999999999</v>
      </c>
      <c r="P43" s="31">
        <v>0.21844</v>
      </c>
      <c r="Q43" s="31">
        <v>0.200878</v>
      </c>
      <c r="R43" s="31">
        <v>0.17582999999999999</v>
      </c>
      <c r="S43" s="31">
        <v>0.20522599999999999</v>
      </c>
      <c r="T43" s="32">
        <v>0.15045500000000001</v>
      </c>
      <c r="U43" s="2">
        <v>0.12557699999999999</v>
      </c>
      <c r="V43" s="2">
        <v>0.118295</v>
      </c>
      <c r="W43" s="2">
        <v>0.11411499999999999</v>
      </c>
    </row>
    <row r="44" spans="1:23" x14ac:dyDescent="0.35"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</row>
    <row r="45" spans="1:23" x14ac:dyDescent="0.35">
      <c r="A45" s="9" t="s">
        <v>29</v>
      </c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/>
    </row>
    <row r="46" spans="1:23" x14ac:dyDescent="0.35">
      <c r="A46" s="2" t="s">
        <v>22</v>
      </c>
      <c r="D46" s="10">
        <f t="shared" ref="D46:W46" si="16">D50</f>
        <v>3.2829519999999999</v>
      </c>
      <c r="E46" s="10">
        <f t="shared" si="16"/>
        <v>2.853037</v>
      </c>
      <c r="F46" s="10">
        <f t="shared" si="16"/>
        <v>1.6001080000000001</v>
      </c>
      <c r="G46" s="10">
        <f t="shared" si="16"/>
        <v>2.7247119999999998</v>
      </c>
      <c r="H46" s="10">
        <f t="shared" si="16"/>
        <v>2.3475549999999998</v>
      </c>
      <c r="I46" s="10">
        <f t="shared" si="16"/>
        <v>2.2058629999999999</v>
      </c>
      <c r="J46" s="10">
        <f t="shared" si="16"/>
        <v>1.634369</v>
      </c>
      <c r="K46" s="10">
        <f t="shared" si="16"/>
        <v>1.2700210000000001</v>
      </c>
      <c r="L46" s="10">
        <f t="shared" si="16"/>
        <v>1.1689879999999999</v>
      </c>
      <c r="M46" s="10">
        <f t="shared" si="16"/>
        <v>1.301955</v>
      </c>
      <c r="N46" s="10">
        <f t="shared" si="16"/>
        <v>1.262813</v>
      </c>
      <c r="O46" s="10">
        <f t="shared" si="16"/>
        <v>1.5973869999999999</v>
      </c>
      <c r="P46" s="10">
        <f t="shared" si="16"/>
        <v>1.315496</v>
      </c>
      <c r="Q46" s="10">
        <f t="shared" si="16"/>
        <v>1.2700290000000001</v>
      </c>
      <c r="R46" s="10">
        <f t="shared" si="16"/>
        <v>1.417886</v>
      </c>
      <c r="S46" s="10">
        <f t="shared" si="16"/>
        <v>1.1608480000000001</v>
      </c>
      <c r="T46" s="29">
        <f t="shared" si="16"/>
        <v>1.0301979999999999</v>
      </c>
      <c r="U46" s="29">
        <f t="shared" si="16"/>
        <v>1.2198260000000001</v>
      </c>
      <c r="V46" s="29">
        <f t="shared" si="16"/>
        <v>1.0473509999999999</v>
      </c>
      <c r="W46" s="29">
        <f t="shared" si="16"/>
        <v>0.97393399999999997</v>
      </c>
    </row>
    <row r="47" spans="1:23" x14ac:dyDescent="0.35">
      <c r="A47" s="17" t="s">
        <v>6</v>
      </c>
      <c r="B47" s="17"/>
      <c r="C47" s="17"/>
      <c r="D47" s="17"/>
      <c r="E47" s="18">
        <f t="shared" ref="E47:W47" si="17">(E46-$D46)/$D46</f>
        <v>-0.13095378793232426</v>
      </c>
      <c r="F47" s="18">
        <f t="shared" si="17"/>
        <v>-0.51260085435303349</v>
      </c>
      <c r="G47" s="18">
        <f t="shared" si="17"/>
        <v>-0.17004208407555155</v>
      </c>
      <c r="H47" s="18">
        <f t="shared" si="17"/>
        <v>-0.28492557917386552</v>
      </c>
      <c r="I47" s="18">
        <f t="shared" si="17"/>
        <v>-0.32808551571877992</v>
      </c>
      <c r="J47" s="18">
        <f t="shared" si="17"/>
        <v>-0.50216481995472362</v>
      </c>
      <c r="K47" s="18">
        <f t="shared" si="17"/>
        <v>-0.61314664363048865</v>
      </c>
      <c r="L47" s="18">
        <f t="shared" si="17"/>
        <v>-0.64392168999120314</v>
      </c>
      <c r="M47" s="18">
        <f t="shared" si="17"/>
        <v>-0.60341942251973224</v>
      </c>
      <c r="N47" s="18">
        <f t="shared" si="17"/>
        <v>-0.61534222857964416</v>
      </c>
      <c r="O47" s="18">
        <f t="shared" si="17"/>
        <v>-0.51342968157926161</v>
      </c>
      <c r="P47" s="18">
        <f t="shared" si="17"/>
        <v>-0.59929478103852873</v>
      </c>
      <c r="Q47" s="18">
        <f t="shared" si="17"/>
        <v>-0.61314420679924653</v>
      </c>
      <c r="R47" s="18">
        <f t="shared" si="17"/>
        <v>-0.5681063871783687</v>
      </c>
      <c r="S47" s="18">
        <f t="shared" si="17"/>
        <v>-0.64640116578006623</v>
      </c>
      <c r="T47" s="26">
        <f t="shared" si="17"/>
        <v>-0.68619766600303633</v>
      </c>
      <c r="U47" s="26">
        <f t="shared" si="17"/>
        <v>-0.62843623665530279</v>
      </c>
      <c r="V47" s="26">
        <f t="shared" si="17"/>
        <v>-0.68097279521601295</v>
      </c>
      <c r="W47" s="26">
        <f t="shared" si="17"/>
        <v>-0.70333590012890845</v>
      </c>
    </row>
    <row r="48" spans="1:23" x14ac:dyDescent="0.35">
      <c r="A48" s="11" t="s">
        <v>7</v>
      </c>
      <c r="D48" s="10"/>
      <c r="E48" s="21">
        <f t="shared" ref="E48:W48" si="18">(E46-D46)/D46</f>
        <v>-0.13095378793232426</v>
      </c>
      <c r="F48" s="21">
        <f t="shared" si="18"/>
        <v>-0.43915623947393601</v>
      </c>
      <c r="G48" s="21">
        <f t="shared" si="18"/>
        <v>0.70283005897101924</v>
      </c>
      <c r="H48" s="21">
        <f t="shared" si="18"/>
        <v>-0.13842086796696312</v>
      </c>
      <c r="I48" s="21">
        <f t="shared" si="18"/>
        <v>-6.0357265324987038E-2</v>
      </c>
      <c r="J48" s="21">
        <f t="shared" si="18"/>
        <v>-0.25907955299127822</v>
      </c>
      <c r="K48" s="21">
        <f t="shared" si="18"/>
        <v>-0.22292884899309759</v>
      </c>
      <c r="L48" s="21">
        <f t="shared" si="18"/>
        <v>-7.9552227876547033E-2</v>
      </c>
      <c r="M48" s="21">
        <f t="shared" si="18"/>
        <v>0.11374539345142984</v>
      </c>
      <c r="N48" s="21">
        <f t="shared" si="18"/>
        <v>-3.0064019109723464E-2</v>
      </c>
      <c r="O48" s="21">
        <f t="shared" si="18"/>
        <v>0.2649434239273748</v>
      </c>
      <c r="P48" s="21">
        <f t="shared" si="18"/>
        <v>-0.17647007268745765</v>
      </c>
      <c r="Q48" s="21">
        <f t="shared" si="18"/>
        <v>-3.4562628848738362E-2</v>
      </c>
      <c r="R48" s="21">
        <f t="shared" si="18"/>
        <v>0.11642017623219619</v>
      </c>
      <c r="S48" s="22">
        <f t="shared" si="18"/>
        <v>-0.18128255727188214</v>
      </c>
      <c r="T48" s="23">
        <f t="shared" si="18"/>
        <v>-0.11254703458161631</v>
      </c>
      <c r="U48" s="23">
        <f t="shared" si="18"/>
        <v>0.18406947014069153</v>
      </c>
      <c r="V48" s="23">
        <f t="shared" si="18"/>
        <v>-0.1413931167232049</v>
      </c>
      <c r="W48" s="23">
        <f t="shared" si="18"/>
        <v>-7.0097799114146028E-2</v>
      </c>
    </row>
    <row r="49" spans="1:23" x14ac:dyDescent="0.35">
      <c r="A49" s="2" t="s">
        <v>23</v>
      </c>
      <c r="D49" s="12">
        <f t="shared" ref="D49:W49" si="19">D46/D$17</f>
        <v>5.535877567708386E-2</v>
      </c>
      <c r="E49" s="12">
        <f t="shared" si="19"/>
        <v>4.9211794809484427E-2</v>
      </c>
      <c r="F49" s="12">
        <f t="shared" si="19"/>
        <v>2.7122048519839362E-2</v>
      </c>
      <c r="G49" s="12">
        <f t="shared" si="19"/>
        <v>4.682320079026276E-2</v>
      </c>
      <c r="H49" s="12">
        <f t="shared" si="19"/>
        <v>4.8651505785558095E-2</v>
      </c>
      <c r="I49" s="12">
        <f t="shared" si="19"/>
        <v>4.0976010483547161E-2</v>
      </c>
      <c r="J49" s="12">
        <f t="shared" si="19"/>
        <v>3.0993955128173413E-2</v>
      </c>
      <c r="K49" s="12">
        <f t="shared" si="19"/>
        <v>2.4073019830044191E-2</v>
      </c>
      <c r="L49" s="12">
        <f t="shared" si="19"/>
        <v>2.3576296428230285E-2</v>
      </c>
      <c r="M49" s="12">
        <f t="shared" si="19"/>
        <v>2.4598162803193036E-2</v>
      </c>
      <c r="N49" s="12">
        <f t="shared" si="19"/>
        <v>2.3481090066480772E-2</v>
      </c>
      <c r="O49" s="12">
        <f t="shared" si="19"/>
        <v>2.9624118103066005E-2</v>
      </c>
      <c r="P49" s="12">
        <f t="shared" si="19"/>
        <v>2.4941369298224679E-2</v>
      </c>
      <c r="Q49" s="12">
        <f t="shared" si="19"/>
        <v>2.5104461546563709E-2</v>
      </c>
      <c r="R49" s="12">
        <f t="shared" si="19"/>
        <v>2.8104692180470264E-2</v>
      </c>
      <c r="S49" s="12">
        <f t="shared" si="19"/>
        <v>2.5777855932848627E-2</v>
      </c>
      <c r="T49" s="27">
        <f t="shared" si="19"/>
        <v>2.2771051168395645E-2</v>
      </c>
      <c r="U49" s="27">
        <f t="shared" si="19"/>
        <v>3.1309647610747657E-2</v>
      </c>
      <c r="V49" s="27">
        <f t="shared" si="19"/>
        <v>2.7601293542333205E-2</v>
      </c>
      <c r="W49" s="27">
        <f t="shared" si="19"/>
        <v>2.9661209825364149E-2</v>
      </c>
    </row>
    <row r="50" spans="1:23" x14ac:dyDescent="0.35">
      <c r="A50" s="2" t="s">
        <v>30</v>
      </c>
      <c r="B50" s="2" t="s">
        <v>31</v>
      </c>
      <c r="D50" s="33">
        <v>3.2829519999999999</v>
      </c>
      <c r="E50" s="33">
        <v>2.853037</v>
      </c>
      <c r="F50" s="33">
        <v>1.6001080000000001</v>
      </c>
      <c r="G50" s="33">
        <v>2.7247119999999998</v>
      </c>
      <c r="H50" s="33">
        <v>2.3475549999999998</v>
      </c>
      <c r="I50" s="33">
        <v>2.2058629999999999</v>
      </c>
      <c r="J50" s="33">
        <v>1.634369</v>
      </c>
      <c r="K50" s="33">
        <v>1.2700210000000001</v>
      </c>
      <c r="L50" s="33">
        <v>1.1689879999999999</v>
      </c>
      <c r="M50" s="33">
        <v>1.301955</v>
      </c>
      <c r="N50" s="33">
        <v>1.262813</v>
      </c>
      <c r="O50" s="33">
        <v>1.5973869999999999</v>
      </c>
      <c r="P50" s="33">
        <v>1.315496</v>
      </c>
      <c r="Q50" s="33">
        <v>1.2700290000000001</v>
      </c>
      <c r="R50" s="33">
        <v>1.417886</v>
      </c>
      <c r="S50" s="33">
        <v>1.1608480000000001</v>
      </c>
      <c r="T50" s="34">
        <v>1.0301979999999999</v>
      </c>
      <c r="U50" s="2">
        <v>1.2198260000000001</v>
      </c>
      <c r="V50" s="2">
        <v>1.0473509999999999</v>
      </c>
      <c r="W50" s="2">
        <v>0.97393399999999997</v>
      </c>
    </row>
    <row r="51" spans="1:23" x14ac:dyDescent="0.35"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</row>
    <row r="52" spans="1:23" x14ac:dyDescent="0.35">
      <c r="A52" s="9" t="s">
        <v>32</v>
      </c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/>
    </row>
    <row r="53" spans="1:23" x14ac:dyDescent="0.35">
      <c r="A53" s="2" t="s">
        <v>22</v>
      </c>
      <c r="D53" s="10">
        <f t="shared" ref="D53:W53" si="20">D57+D58+D59+D60+D61</f>
        <v>4.4711889999999999</v>
      </c>
      <c r="E53" s="10">
        <f t="shared" si="20"/>
        <v>5.611434</v>
      </c>
      <c r="F53" s="10">
        <f t="shared" si="20"/>
        <v>5.1666150000000002</v>
      </c>
      <c r="G53" s="10">
        <f t="shared" si="20"/>
        <v>4.5862350000000003</v>
      </c>
      <c r="H53" s="10">
        <f t="shared" si="20"/>
        <v>3.2675700000000001</v>
      </c>
      <c r="I53" s="10">
        <f t="shared" si="20"/>
        <v>3.4418350000000002</v>
      </c>
      <c r="J53" s="10">
        <f t="shared" si="20"/>
        <v>3.7616019999999999</v>
      </c>
      <c r="K53" s="10">
        <f t="shared" si="20"/>
        <v>3.987355</v>
      </c>
      <c r="L53" s="10">
        <f t="shared" si="20"/>
        <v>4.0087560000000009</v>
      </c>
      <c r="M53" s="10">
        <f t="shared" si="20"/>
        <v>3.341831</v>
      </c>
      <c r="N53" s="10">
        <f t="shared" si="20"/>
        <v>4.6406520000000002</v>
      </c>
      <c r="O53" s="10">
        <f t="shared" si="20"/>
        <v>5.1039210000000006</v>
      </c>
      <c r="P53" s="10">
        <f t="shared" si="20"/>
        <v>3.3441529999999995</v>
      </c>
      <c r="Q53" s="10">
        <f t="shared" si="20"/>
        <v>2.986224</v>
      </c>
      <c r="R53" s="10">
        <f t="shared" si="20"/>
        <v>3.005935</v>
      </c>
      <c r="S53" s="10">
        <f t="shared" si="20"/>
        <v>2.6673549999999997</v>
      </c>
      <c r="T53" s="29">
        <f t="shared" si="20"/>
        <v>2.9447269999999999</v>
      </c>
      <c r="U53" s="29">
        <f t="shared" si="20"/>
        <v>2.9645649999999999</v>
      </c>
      <c r="V53" s="29">
        <f t="shared" si="20"/>
        <v>2.187802</v>
      </c>
      <c r="W53" s="29">
        <f t="shared" si="20"/>
        <v>2.181238</v>
      </c>
    </row>
    <row r="54" spans="1:23" x14ac:dyDescent="0.35">
      <c r="A54" s="17" t="s">
        <v>6</v>
      </c>
      <c r="B54" s="17"/>
      <c r="C54" s="17"/>
      <c r="D54" s="17"/>
      <c r="E54" s="18">
        <f t="shared" ref="E54:W54" si="21">(E53-$D53)/$D53</f>
        <v>0.25502053256974827</v>
      </c>
      <c r="F54" s="18">
        <f t="shared" si="21"/>
        <v>0.15553491476204659</v>
      </c>
      <c r="G54" s="18">
        <f t="shared" si="21"/>
        <v>2.5730515976846523E-2</v>
      </c>
      <c r="H54" s="18">
        <f t="shared" si="21"/>
        <v>-0.2691943910221643</v>
      </c>
      <c r="I54" s="18">
        <f t="shared" si="21"/>
        <v>-0.23021929960911958</v>
      </c>
      <c r="J54" s="18">
        <f t="shared" si="21"/>
        <v>-0.1587020812584751</v>
      </c>
      <c r="K54" s="18">
        <f t="shared" si="21"/>
        <v>-0.10821148468561716</v>
      </c>
      <c r="L54" s="18">
        <f t="shared" si="21"/>
        <v>-0.10342506210316742</v>
      </c>
      <c r="M54" s="18">
        <f t="shared" si="21"/>
        <v>-0.25258560977851752</v>
      </c>
      <c r="N54" s="18">
        <f t="shared" si="21"/>
        <v>3.7901104158200506E-2</v>
      </c>
      <c r="O54" s="18">
        <f t="shared" si="21"/>
        <v>0.14151314113538943</v>
      </c>
      <c r="P54" s="18">
        <f t="shared" si="21"/>
        <v>-0.25206628482938215</v>
      </c>
      <c r="Q54" s="18">
        <f t="shared" si="21"/>
        <v>-0.3321185930632769</v>
      </c>
      <c r="R54" s="18">
        <f t="shared" si="21"/>
        <v>-0.32771014600366927</v>
      </c>
      <c r="S54" s="18">
        <f t="shared" si="21"/>
        <v>-0.40343496998225759</v>
      </c>
      <c r="T54" s="26">
        <f t="shared" si="21"/>
        <v>-0.34139956955521228</v>
      </c>
      <c r="U54" s="26">
        <f t="shared" si="21"/>
        <v>-0.33696271841785264</v>
      </c>
      <c r="V54" s="26">
        <f t="shared" si="21"/>
        <v>-0.51068899122806033</v>
      </c>
      <c r="W54" s="26">
        <f t="shared" si="21"/>
        <v>-0.51215705710494452</v>
      </c>
    </row>
    <row r="55" spans="1:23" x14ac:dyDescent="0.35">
      <c r="A55" s="11" t="s">
        <v>7</v>
      </c>
      <c r="D55" s="10"/>
      <c r="E55" s="21">
        <f t="shared" ref="E55:W55" si="22">(E53-D53)/D53</f>
        <v>0.25502053256974827</v>
      </c>
      <c r="F55" s="21">
        <f t="shared" si="22"/>
        <v>-7.9270111704067059E-2</v>
      </c>
      <c r="G55" s="21">
        <f t="shared" si="22"/>
        <v>-0.11233273623058809</v>
      </c>
      <c r="H55" s="21">
        <f t="shared" si="22"/>
        <v>-0.2875266967349035</v>
      </c>
      <c r="I55" s="21">
        <f t="shared" si="22"/>
        <v>5.3331680729104533E-2</v>
      </c>
      <c r="J55" s="21">
        <f t="shared" si="22"/>
        <v>9.2905964405614938E-2</v>
      </c>
      <c r="K55" s="21">
        <f t="shared" si="22"/>
        <v>6.0015121216970883E-2</v>
      </c>
      <c r="L55" s="21">
        <f t="shared" si="22"/>
        <v>5.3672171151053494E-3</v>
      </c>
      <c r="M55" s="21">
        <f t="shared" si="22"/>
        <v>-0.16636707247834509</v>
      </c>
      <c r="N55" s="21">
        <f t="shared" si="22"/>
        <v>0.38865550053249259</v>
      </c>
      <c r="O55" s="21">
        <f t="shared" si="22"/>
        <v>9.9828429281057993E-2</v>
      </c>
      <c r="P55" s="21">
        <f t="shared" si="22"/>
        <v>-0.34478746830133167</v>
      </c>
      <c r="Q55" s="21">
        <f t="shared" si="22"/>
        <v>-0.10703128714505573</v>
      </c>
      <c r="R55" s="21">
        <f t="shared" si="22"/>
        <v>6.6006434882313033E-3</v>
      </c>
      <c r="S55" s="22">
        <f t="shared" si="22"/>
        <v>-0.11263716613965383</v>
      </c>
      <c r="T55" s="23">
        <f t="shared" si="22"/>
        <v>0.10398765818573089</v>
      </c>
      <c r="U55" s="23">
        <f t="shared" si="22"/>
        <v>6.7367874848840055E-3</v>
      </c>
      <c r="V55" s="23">
        <f t="shared" si="22"/>
        <v>-0.26201584380845078</v>
      </c>
      <c r="W55" s="23">
        <f t="shared" si="22"/>
        <v>-3.000271505373893E-3</v>
      </c>
    </row>
    <row r="56" spans="1:23" x14ac:dyDescent="0.35">
      <c r="A56" s="2" t="s">
        <v>23</v>
      </c>
      <c r="D56" s="12">
        <f t="shared" ref="D56:W56" si="23">D53/D$17</f>
        <v>7.539542121262964E-2</v>
      </c>
      <c r="E56" s="12">
        <f t="shared" si="23"/>
        <v>9.6791152233554778E-2</v>
      </c>
      <c r="F56" s="12">
        <f t="shared" si="23"/>
        <v>8.7574827894948248E-2</v>
      </c>
      <c r="G56" s="12">
        <f t="shared" si="23"/>
        <v>7.8812807473351593E-2</v>
      </c>
      <c r="H56" s="12">
        <f t="shared" si="23"/>
        <v>6.7718200749169274E-2</v>
      </c>
      <c r="I56" s="12">
        <f t="shared" si="23"/>
        <v>6.3935369985642601E-2</v>
      </c>
      <c r="J56" s="12">
        <f t="shared" si="23"/>
        <v>7.1334517234509079E-2</v>
      </c>
      <c r="K56" s="12">
        <f t="shared" si="23"/>
        <v>7.557959749045555E-2</v>
      </c>
      <c r="L56" s="12">
        <f t="shared" si="23"/>
        <v>8.0849093202365427E-2</v>
      </c>
      <c r="M56" s="12">
        <f t="shared" si="23"/>
        <v>6.3138052389489177E-2</v>
      </c>
      <c r="N56" s="12">
        <f t="shared" si="23"/>
        <v>8.6289551643191936E-2</v>
      </c>
      <c r="O56" s="12">
        <f t="shared" si="23"/>
        <v>9.4654055963093953E-2</v>
      </c>
      <c r="P56" s="12">
        <f t="shared" si="23"/>
        <v>6.3404035407759463E-2</v>
      </c>
      <c r="Q56" s="12">
        <f t="shared" si="23"/>
        <v>5.9028215558405088E-2</v>
      </c>
      <c r="R56" s="12">
        <f t="shared" si="23"/>
        <v>5.9582278045979639E-2</v>
      </c>
      <c r="S56" s="12">
        <f t="shared" si="23"/>
        <v>5.9231435047278749E-2</v>
      </c>
      <c r="T56" s="27">
        <f t="shared" si="23"/>
        <v>6.5088972405262097E-2</v>
      </c>
      <c r="U56" s="27">
        <f t="shared" si="23"/>
        <v>7.6092397988857516E-2</v>
      </c>
      <c r="V56" s="27">
        <f t="shared" si="23"/>
        <v>5.7656091620195783E-2</v>
      </c>
      <c r="W56" s="27">
        <f t="shared" si="23"/>
        <v>6.6429714946862575E-2</v>
      </c>
    </row>
    <row r="57" spans="1:23" x14ac:dyDescent="0.35">
      <c r="A57" s="2" t="s">
        <v>33</v>
      </c>
      <c r="B57" s="2" t="s">
        <v>34</v>
      </c>
      <c r="D57" s="2">
        <v>0.36921999999999999</v>
      </c>
      <c r="E57" s="2">
        <v>0.381359</v>
      </c>
      <c r="F57" s="2">
        <v>0.38436700000000001</v>
      </c>
      <c r="G57" s="2">
        <v>0.43083399999999999</v>
      </c>
      <c r="H57" s="2">
        <v>0.44437199999999999</v>
      </c>
      <c r="I57" s="2">
        <v>0.43833299999999997</v>
      </c>
      <c r="J57" s="2">
        <v>0.43595800000000001</v>
      </c>
      <c r="K57" s="2">
        <v>0.43160399999999999</v>
      </c>
      <c r="L57" s="2">
        <v>0.43972499999999998</v>
      </c>
      <c r="M57" s="2">
        <v>0.483686</v>
      </c>
      <c r="N57" s="2">
        <v>0.48844199999999999</v>
      </c>
      <c r="O57" s="2">
        <v>0.436724</v>
      </c>
      <c r="P57" s="2">
        <v>0.54997799999999997</v>
      </c>
      <c r="Q57" s="2">
        <v>0.30817600000000001</v>
      </c>
      <c r="R57" s="2">
        <v>0.32702999999999999</v>
      </c>
      <c r="S57" s="2">
        <v>0.30392200000000003</v>
      </c>
      <c r="T57" s="30">
        <v>0.30499399999999999</v>
      </c>
      <c r="U57" s="2">
        <v>0.272864</v>
      </c>
      <c r="V57" s="2">
        <v>0.242148</v>
      </c>
      <c r="W57" s="2">
        <v>0.23889299999999999</v>
      </c>
    </row>
    <row r="58" spans="1:23" x14ac:dyDescent="0.35">
      <c r="A58" s="2" t="s">
        <v>35</v>
      </c>
      <c r="B58" s="2" t="s">
        <v>36</v>
      </c>
      <c r="D58" s="2">
        <v>4.0280999999999997E-2</v>
      </c>
      <c r="E58" s="2">
        <v>3.4925999999999999E-2</v>
      </c>
      <c r="F58" s="2">
        <v>4.3208999999999997E-2</v>
      </c>
      <c r="G58" s="2">
        <v>5.3886000000000003E-2</v>
      </c>
      <c r="H58" s="2">
        <v>9.8153000000000004E-2</v>
      </c>
      <c r="I58" s="2">
        <v>0.131407</v>
      </c>
      <c r="J58" s="2">
        <v>0.113661</v>
      </c>
      <c r="K58" s="2">
        <v>8.9094000000000007E-2</v>
      </c>
      <c r="L58" s="2">
        <v>0.115355</v>
      </c>
      <c r="M58" s="2">
        <v>8.8703000000000004E-2</v>
      </c>
      <c r="N58" s="2">
        <v>6.8423999999999999E-2</v>
      </c>
      <c r="O58" s="2">
        <v>8.6904999999999996E-2</v>
      </c>
      <c r="P58" s="2">
        <v>0.107215</v>
      </c>
      <c r="Q58" s="2">
        <v>0.17933099999999999</v>
      </c>
      <c r="R58" s="2">
        <v>0.178956</v>
      </c>
      <c r="S58" s="2">
        <v>0.16880200000000001</v>
      </c>
      <c r="T58" s="30">
        <v>0.16700699999999999</v>
      </c>
      <c r="U58" s="2">
        <v>0.17341899999999999</v>
      </c>
      <c r="V58" s="2">
        <v>0.17451700000000001</v>
      </c>
      <c r="W58" s="2">
        <v>0.16712099999999999</v>
      </c>
    </row>
    <row r="59" spans="1:23" x14ac:dyDescent="0.35">
      <c r="A59" s="2" t="s">
        <v>37</v>
      </c>
      <c r="B59" s="2" t="s">
        <v>38</v>
      </c>
      <c r="D59" s="2">
        <v>0.47611599999999998</v>
      </c>
      <c r="E59" s="2">
        <v>0.43812000000000001</v>
      </c>
      <c r="F59" s="2">
        <v>0.45786100000000002</v>
      </c>
      <c r="G59" s="2">
        <v>0.40893600000000002</v>
      </c>
      <c r="H59" s="2">
        <v>0.37131999999999998</v>
      </c>
      <c r="I59" s="2">
        <v>0.401424</v>
      </c>
      <c r="J59" s="2">
        <v>0.43196499999999999</v>
      </c>
      <c r="K59" s="2">
        <v>0.43832900000000002</v>
      </c>
      <c r="L59" s="2">
        <v>0.433923</v>
      </c>
      <c r="M59" s="2">
        <v>0.44690299999999999</v>
      </c>
      <c r="N59" s="2">
        <v>0.45047700000000002</v>
      </c>
      <c r="O59" s="2">
        <v>0.45643400000000001</v>
      </c>
      <c r="P59" s="2">
        <v>0.458592</v>
      </c>
      <c r="Q59" s="2">
        <v>0.274422</v>
      </c>
      <c r="R59" s="2">
        <v>0.24577599999999999</v>
      </c>
      <c r="S59" s="2">
        <v>0.24282899999999999</v>
      </c>
      <c r="T59" s="30">
        <v>0.241705</v>
      </c>
      <c r="U59" s="2">
        <v>0.21628500000000001</v>
      </c>
      <c r="V59" s="2">
        <v>0.257741</v>
      </c>
      <c r="W59" s="2">
        <v>0.26399699999999998</v>
      </c>
    </row>
    <row r="60" spans="1:23" x14ac:dyDescent="0.35">
      <c r="A60" s="2" t="s">
        <v>39</v>
      </c>
      <c r="B60" s="2" t="s">
        <v>40</v>
      </c>
      <c r="D60" s="2">
        <v>2.2644820000000001</v>
      </c>
      <c r="E60" s="2">
        <v>3.5843669999999999</v>
      </c>
      <c r="F60" s="2">
        <v>3.16635</v>
      </c>
      <c r="G60" s="2">
        <v>2.693289</v>
      </c>
      <c r="H60" s="2">
        <v>1.6524380000000001</v>
      </c>
      <c r="I60" s="2">
        <v>1.6859150000000001</v>
      </c>
      <c r="J60" s="2">
        <v>2.0244279999999999</v>
      </c>
      <c r="K60" s="2">
        <v>2.2002739999999998</v>
      </c>
      <c r="L60" s="2">
        <v>2.2758250000000002</v>
      </c>
      <c r="M60" s="2">
        <v>1.6734770000000001</v>
      </c>
      <c r="N60" s="2">
        <v>2.956156</v>
      </c>
      <c r="O60" s="2">
        <v>3.370495</v>
      </c>
      <c r="P60" s="2">
        <v>1.5014959999999999</v>
      </c>
      <c r="Q60" s="2">
        <v>1.6979690000000001</v>
      </c>
      <c r="R60" s="2">
        <v>1.7202740000000001</v>
      </c>
      <c r="S60" s="2">
        <v>1.331839</v>
      </c>
      <c r="T60" s="30">
        <v>1.6636089999999999</v>
      </c>
      <c r="U60" s="2">
        <v>1.7368699999999999</v>
      </c>
      <c r="V60" s="2">
        <v>0.96442899999999998</v>
      </c>
      <c r="W60" s="2">
        <v>0.97013499999999997</v>
      </c>
    </row>
    <row r="61" spans="1:23" x14ac:dyDescent="0.35">
      <c r="A61" s="2" t="s">
        <v>41</v>
      </c>
      <c r="B61" s="2" t="s">
        <v>42</v>
      </c>
      <c r="D61" s="2">
        <v>1.3210900000000001</v>
      </c>
      <c r="E61" s="2">
        <v>1.1726620000000001</v>
      </c>
      <c r="F61" s="2">
        <v>1.1148279999999999</v>
      </c>
      <c r="G61" s="2">
        <v>0.99929000000000001</v>
      </c>
      <c r="H61" s="2">
        <v>0.70128699999999999</v>
      </c>
      <c r="I61" s="2">
        <v>0.78475600000000001</v>
      </c>
      <c r="J61" s="2">
        <v>0.75558999999999998</v>
      </c>
      <c r="K61" s="2">
        <v>0.82805399999999996</v>
      </c>
      <c r="L61" s="2">
        <v>0.74392800000000003</v>
      </c>
      <c r="M61" s="2">
        <v>0.64906200000000003</v>
      </c>
      <c r="N61" s="2">
        <v>0.677153</v>
      </c>
      <c r="O61" s="2">
        <v>0.753363</v>
      </c>
      <c r="P61" s="2">
        <v>0.72687199999999996</v>
      </c>
      <c r="Q61" s="2">
        <v>0.52632599999999996</v>
      </c>
      <c r="R61" s="2">
        <v>0.53389900000000001</v>
      </c>
      <c r="S61" s="2">
        <v>0.61996300000000004</v>
      </c>
      <c r="T61" s="30">
        <v>0.56741200000000003</v>
      </c>
      <c r="U61" s="2">
        <v>0.56512700000000005</v>
      </c>
      <c r="V61" s="2">
        <v>0.54896699999999998</v>
      </c>
      <c r="W61" s="2">
        <v>0.54109200000000002</v>
      </c>
    </row>
    <row r="63" spans="1:23" x14ac:dyDescent="0.35">
      <c r="A63" s="9" t="s">
        <v>43</v>
      </c>
    </row>
    <row r="64" spans="1:23" x14ac:dyDescent="0.35">
      <c r="A64" s="2" t="s">
        <v>22</v>
      </c>
      <c r="D64" s="10">
        <f t="shared" ref="D64:W64" si="24">D68</f>
        <v>2.2692589999999999</v>
      </c>
      <c r="E64" s="10">
        <f t="shared" si="24"/>
        <v>2.378679</v>
      </c>
      <c r="F64" s="10">
        <f t="shared" si="24"/>
        <v>2.3129059999999999</v>
      </c>
      <c r="G64" s="10">
        <f t="shared" si="24"/>
        <v>2.3872650000000002</v>
      </c>
      <c r="H64" s="10">
        <f t="shared" si="24"/>
        <v>2.4083060000000001</v>
      </c>
      <c r="I64" s="10">
        <f t="shared" si="24"/>
        <v>2.5187620000000002</v>
      </c>
      <c r="J64" s="10">
        <f t="shared" si="24"/>
        <v>2.4758369999999998</v>
      </c>
      <c r="K64" s="10">
        <f t="shared" si="24"/>
        <v>2.4773559999999999</v>
      </c>
      <c r="L64" s="10">
        <f t="shared" si="24"/>
        <v>2.3843359999999998</v>
      </c>
      <c r="M64" s="10">
        <f t="shared" si="24"/>
        <v>2.227881</v>
      </c>
      <c r="N64" s="10">
        <f t="shared" si="24"/>
        <v>2.105664</v>
      </c>
      <c r="O64" s="10">
        <f t="shared" si="24"/>
        <v>2.1878099999999998</v>
      </c>
      <c r="P64" s="10">
        <f t="shared" si="24"/>
        <v>2.2258260000000001</v>
      </c>
      <c r="Q64" s="10">
        <f t="shared" si="24"/>
        <v>2.1923110000000001</v>
      </c>
      <c r="R64" s="10">
        <f t="shared" si="24"/>
        <v>2.101763</v>
      </c>
      <c r="S64" s="10">
        <f t="shared" si="24"/>
        <v>2.0041579999999999</v>
      </c>
      <c r="T64" s="29">
        <f t="shared" si="24"/>
        <v>2.1265710000000002</v>
      </c>
      <c r="U64" s="29">
        <f t="shared" si="24"/>
        <v>2.0336919999999998</v>
      </c>
      <c r="V64" s="29">
        <f t="shared" si="24"/>
        <v>1.8985510000000001</v>
      </c>
      <c r="W64" s="29">
        <f t="shared" si="24"/>
        <v>2.0690490000000001</v>
      </c>
    </row>
    <row r="65" spans="1:23" x14ac:dyDescent="0.35">
      <c r="A65" s="17" t="s">
        <v>6</v>
      </c>
      <c r="B65" s="17"/>
      <c r="C65" s="17"/>
      <c r="D65" s="17"/>
      <c r="E65" s="18">
        <f t="shared" ref="E65:W65" si="25">(E64-$D64)/$D64</f>
        <v>4.8218383181470287E-2</v>
      </c>
      <c r="F65" s="18">
        <f t="shared" si="25"/>
        <v>1.9234031902043792E-2</v>
      </c>
      <c r="G65" s="18">
        <f t="shared" si="25"/>
        <v>5.2001997127696875E-2</v>
      </c>
      <c r="H65" s="18">
        <f t="shared" si="25"/>
        <v>6.1274186860116077E-2</v>
      </c>
      <c r="I65" s="18">
        <f t="shared" si="25"/>
        <v>0.10994910673484175</v>
      </c>
      <c r="J65" s="18">
        <f t="shared" si="25"/>
        <v>9.1033240366128296E-2</v>
      </c>
      <c r="K65" s="18">
        <f t="shared" si="25"/>
        <v>9.1702621869077086E-2</v>
      </c>
      <c r="L65" s="18">
        <f t="shared" si="25"/>
        <v>5.0711267422537433E-2</v>
      </c>
      <c r="M65" s="18">
        <f t="shared" si="25"/>
        <v>-1.8234146036217071E-2</v>
      </c>
      <c r="N65" s="18">
        <f t="shared" si="25"/>
        <v>-7.2091814993352432E-2</v>
      </c>
      <c r="O65" s="18">
        <f t="shared" si="25"/>
        <v>-3.5892333136058996E-2</v>
      </c>
      <c r="P65" s="18">
        <f t="shared" si="25"/>
        <v>-1.9139727990502554E-2</v>
      </c>
      <c r="Q65" s="18">
        <f t="shared" si="25"/>
        <v>-3.3908866286307467E-2</v>
      </c>
      <c r="R65" s="18">
        <f t="shared" si="25"/>
        <v>-7.3810878352801451E-2</v>
      </c>
      <c r="S65" s="18">
        <f t="shared" si="25"/>
        <v>-0.11682271613773484</v>
      </c>
      <c r="T65" s="26">
        <f t="shared" si="25"/>
        <v>-6.2878675373767262E-2</v>
      </c>
      <c r="U65" s="26">
        <f t="shared" si="25"/>
        <v>-0.10380789500008597</v>
      </c>
      <c r="V65" s="26">
        <f t="shared" si="25"/>
        <v>-0.16336081513833361</v>
      </c>
      <c r="W65" s="26">
        <f t="shared" si="25"/>
        <v>-8.8227037989052723E-2</v>
      </c>
    </row>
    <row r="66" spans="1:23" x14ac:dyDescent="0.35">
      <c r="A66" s="11" t="s">
        <v>7</v>
      </c>
      <c r="D66" s="10"/>
      <c r="E66" s="21">
        <f t="shared" ref="E66:W66" si="26">(E64-D64)/D64</f>
        <v>4.8218383181470287E-2</v>
      </c>
      <c r="F66" s="21">
        <f t="shared" si="26"/>
        <v>-2.7651061786815322E-2</v>
      </c>
      <c r="G66" s="21">
        <f t="shared" si="26"/>
        <v>3.2149598816380902E-2</v>
      </c>
      <c r="H66" s="21">
        <f t="shared" si="26"/>
        <v>8.8138518346307856E-3</v>
      </c>
      <c r="I66" s="21">
        <f t="shared" si="26"/>
        <v>4.5864603584428267E-2</v>
      </c>
      <c r="J66" s="21">
        <f t="shared" si="26"/>
        <v>-1.7042102429685822E-2</v>
      </c>
      <c r="K66" s="21">
        <f t="shared" si="26"/>
        <v>6.1352988908399385E-4</v>
      </c>
      <c r="L66" s="21">
        <f t="shared" si="26"/>
        <v>-3.7548095630987273E-2</v>
      </c>
      <c r="M66" s="21">
        <f t="shared" si="26"/>
        <v>-6.5617849162198538E-2</v>
      </c>
      <c r="N66" s="21">
        <f t="shared" si="26"/>
        <v>-5.4857956955510649E-2</v>
      </c>
      <c r="O66" s="21">
        <f t="shared" si="26"/>
        <v>3.9011922130026362E-2</v>
      </c>
      <c r="P66" s="21">
        <f t="shared" si="26"/>
        <v>1.7376280389979147E-2</v>
      </c>
      <c r="Q66" s="21">
        <f t="shared" si="26"/>
        <v>-1.5057331525465135E-2</v>
      </c>
      <c r="R66" s="21">
        <f t="shared" si="26"/>
        <v>-4.130253417512391E-2</v>
      </c>
      <c r="S66" s="22">
        <f t="shared" si="26"/>
        <v>-4.6439584291854109E-2</v>
      </c>
      <c r="T66" s="23">
        <f t="shared" si="26"/>
        <v>6.1079515686887131E-2</v>
      </c>
      <c r="U66" s="23">
        <f t="shared" si="26"/>
        <v>-4.3675475683624183E-2</v>
      </c>
      <c r="V66" s="23">
        <f t="shared" si="26"/>
        <v>-6.645106535306218E-2</v>
      </c>
      <c r="W66" s="23">
        <f t="shared" si="26"/>
        <v>8.9804277051288073E-2</v>
      </c>
    </row>
    <row r="67" spans="1:23" x14ac:dyDescent="0.35">
      <c r="A67" s="2" t="s">
        <v>23</v>
      </c>
      <c r="D67" s="12">
        <f>D64/D$17</f>
        <v>3.8265378212719421E-2</v>
      </c>
      <c r="E67" s="12">
        <f t="shared" ref="E67:W67" si="27">E64/E$17</f>
        <v>4.102963363798983E-2</v>
      </c>
      <c r="F67" s="12">
        <f t="shared" si="27"/>
        <v>3.9204071696302731E-2</v>
      </c>
      <c r="G67" s="12">
        <f t="shared" si="27"/>
        <v>4.102429483724028E-2</v>
      </c>
      <c r="H67" s="12">
        <f t="shared" si="27"/>
        <v>4.9910529590316E-2</v>
      </c>
      <c r="I67" s="12">
        <f t="shared" si="27"/>
        <v>4.6788408036927145E-2</v>
      </c>
      <c r="J67" s="12">
        <f t="shared" si="27"/>
        <v>4.6951441738476117E-2</v>
      </c>
      <c r="K67" s="12">
        <f t="shared" si="27"/>
        <v>4.6957837794870283E-2</v>
      </c>
      <c r="L67" s="12">
        <f t="shared" si="27"/>
        <v>4.8087587144180162E-2</v>
      </c>
      <c r="M67" s="12">
        <f t="shared" si="27"/>
        <v>4.209191526906883E-2</v>
      </c>
      <c r="N67" s="12">
        <f t="shared" si="27"/>
        <v>3.9153291923464652E-2</v>
      </c>
      <c r="O67" s="12">
        <f t="shared" si="27"/>
        <v>4.0573725607550855E-2</v>
      </c>
      <c r="P67" s="12">
        <f t="shared" si="27"/>
        <v>4.220092517163887E-2</v>
      </c>
      <c r="Q67" s="12">
        <f t="shared" si="27"/>
        <v>4.3335063370685732E-2</v>
      </c>
      <c r="R67" s="12">
        <f t="shared" si="27"/>
        <v>4.1660191405586716E-2</v>
      </c>
      <c r="S67" s="12">
        <f t="shared" si="27"/>
        <v>4.45044451906417E-2</v>
      </c>
      <c r="T67" s="12">
        <f t="shared" si="27"/>
        <v>4.7004805924905989E-2</v>
      </c>
      <c r="U67" s="12">
        <f t="shared" si="27"/>
        <v>5.2199395543951851E-2</v>
      </c>
      <c r="V67" s="12">
        <f t="shared" si="27"/>
        <v>5.0033335010030308E-2</v>
      </c>
      <c r="W67" s="12">
        <f t="shared" si="27"/>
        <v>6.3012993208944212E-2</v>
      </c>
    </row>
    <row r="68" spans="1:23" x14ac:dyDescent="0.35">
      <c r="A68" s="2" t="s">
        <v>44</v>
      </c>
      <c r="B68" s="2" t="s">
        <v>45</v>
      </c>
      <c r="D68" s="2">
        <v>2.2692589999999999</v>
      </c>
      <c r="E68" s="2">
        <v>2.378679</v>
      </c>
      <c r="F68" s="2">
        <v>2.3129059999999999</v>
      </c>
      <c r="G68" s="2">
        <v>2.3872650000000002</v>
      </c>
      <c r="H68" s="2">
        <v>2.4083060000000001</v>
      </c>
      <c r="I68" s="2">
        <v>2.5187620000000002</v>
      </c>
      <c r="J68" s="2">
        <v>2.4758369999999998</v>
      </c>
      <c r="K68" s="2">
        <v>2.4773559999999999</v>
      </c>
      <c r="L68" s="2">
        <v>2.3843359999999998</v>
      </c>
      <c r="M68" s="2">
        <v>2.227881</v>
      </c>
      <c r="N68" s="2">
        <v>2.105664</v>
      </c>
      <c r="O68" s="2">
        <v>2.1878099999999998</v>
      </c>
      <c r="P68" s="2">
        <v>2.2258260000000001</v>
      </c>
      <c r="Q68" s="2">
        <v>2.1923110000000001</v>
      </c>
      <c r="R68" s="2">
        <v>2.101763</v>
      </c>
      <c r="S68" s="2">
        <v>2.0041579999999999</v>
      </c>
      <c r="T68" s="30">
        <v>2.1265710000000002</v>
      </c>
      <c r="U68" s="2">
        <v>2.0336919999999998</v>
      </c>
      <c r="V68" s="2">
        <v>1.8985510000000001</v>
      </c>
      <c r="W68" s="2">
        <v>2.0690490000000001</v>
      </c>
    </row>
    <row r="70" spans="1:23" x14ac:dyDescent="0.35">
      <c r="A70" s="9" t="s">
        <v>46</v>
      </c>
    </row>
    <row r="71" spans="1:23" x14ac:dyDescent="0.35">
      <c r="A71" s="2" t="s">
        <v>22</v>
      </c>
      <c r="D71" s="10">
        <f t="shared" ref="D71:W71" si="28">D75</f>
        <v>0.89291100000000001</v>
      </c>
      <c r="E71" s="10">
        <f t="shared" si="28"/>
        <v>1.0061119999999999</v>
      </c>
      <c r="F71" s="10">
        <f t="shared" si="28"/>
        <v>0.91527499999999995</v>
      </c>
      <c r="G71" s="10">
        <f t="shared" si="28"/>
        <v>0.79137199999999996</v>
      </c>
      <c r="H71" s="10">
        <f t="shared" si="28"/>
        <v>0.80801500000000004</v>
      </c>
      <c r="I71" s="10">
        <f t="shared" si="28"/>
        <v>0.81563200000000002</v>
      </c>
      <c r="J71" s="10">
        <f t="shared" si="28"/>
        <v>0.88183</v>
      </c>
      <c r="K71" s="10">
        <f t="shared" si="28"/>
        <v>0.76589700000000005</v>
      </c>
      <c r="L71" s="10">
        <f t="shared" si="28"/>
        <v>0.83299100000000004</v>
      </c>
      <c r="M71" s="10">
        <f t="shared" si="28"/>
        <v>0.76846499999999995</v>
      </c>
      <c r="N71" s="10">
        <f t="shared" si="28"/>
        <v>0.70562599999999998</v>
      </c>
      <c r="O71" s="10">
        <f t="shared" si="28"/>
        <v>0.77599200000000002</v>
      </c>
      <c r="P71" s="10">
        <f t="shared" si="28"/>
        <v>0.77482700000000004</v>
      </c>
      <c r="Q71" s="10">
        <f t="shared" si="28"/>
        <v>0.50652200000000003</v>
      </c>
      <c r="R71" s="10">
        <f t="shared" si="28"/>
        <v>0.45496999999999999</v>
      </c>
      <c r="S71" s="10">
        <f t="shared" si="28"/>
        <v>0.41144799999999998</v>
      </c>
      <c r="T71" s="29">
        <f t="shared" si="28"/>
        <v>0.44784499999999999</v>
      </c>
      <c r="U71" s="29">
        <f t="shared" si="28"/>
        <v>0.43387700000000001</v>
      </c>
      <c r="V71" s="29">
        <f t="shared" si="28"/>
        <v>0.43651299999999998</v>
      </c>
      <c r="W71" s="29">
        <f t="shared" si="28"/>
        <v>0.411275</v>
      </c>
    </row>
    <row r="72" spans="1:23" x14ac:dyDescent="0.35">
      <c r="A72" s="17" t="s">
        <v>6</v>
      </c>
      <c r="B72" s="17"/>
      <c r="C72" s="17"/>
      <c r="D72" s="17"/>
      <c r="E72" s="18">
        <f t="shared" ref="E72:W72" si="29">(E71-$D71)/$D71</f>
        <v>0.1267774727828416</v>
      </c>
      <c r="F72" s="18">
        <f t="shared" si="29"/>
        <v>2.504616921507288E-2</v>
      </c>
      <c r="G72" s="18">
        <f t="shared" si="29"/>
        <v>-0.11371682060138137</v>
      </c>
      <c r="H72" s="18">
        <f t="shared" si="29"/>
        <v>-9.5077784908014315E-2</v>
      </c>
      <c r="I72" s="18">
        <f t="shared" si="29"/>
        <v>-8.6547259469308802E-2</v>
      </c>
      <c r="J72" s="18">
        <f t="shared" si="29"/>
        <v>-1.2409971430523319E-2</v>
      </c>
      <c r="K72" s="18">
        <f t="shared" si="29"/>
        <v>-0.14224709965494878</v>
      </c>
      <c r="L72" s="18">
        <f t="shared" si="29"/>
        <v>-6.7106352144838594E-2</v>
      </c>
      <c r="M72" s="18">
        <f t="shared" si="29"/>
        <v>-0.1393711131344558</v>
      </c>
      <c r="N72" s="18">
        <f t="shared" si="29"/>
        <v>-0.20974654808821935</v>
      </c>
      <c r="O72" s="18">
        <f t="shared" si="29"/>
        <v>-0.13094138161586091</v>
      </c>
      <c r="P72" s="18">
        <f t="shared" si="29"/>
        <v>-0.13224610291507213</v>
      </c>
      <c r="Q72" s="18">
        <f t="shared" si="29"/>
        <v>-0.43272957775186999</v>
      </c>
      <c r="R72" s="18">
        <f t="shared" si="29"/>
        <v>-0.49046433519130128</v>
      </c>
      <c r="S72" s="18">
        <f t="shared" si="29"/>
        <v>-0.5392060350919633</v>
      </c>
      <c r="T72" s="26">
        <f t="shared" si="29"/>
        <v>-0.49844385386673479</v>
      </c>
      <c r="U72" s="26">
        <f t="shared" si="29"/>
        <v>-0.51408707026792144</v>
      </c>
      <c r="V72" s="26">
        <f t="shared" si="29"/>
        <v>-0.51113492834112251</v>
      </c>
      <c r="W72" s="26">
        <f t="shared" si="29"/>
        <v>-0.539399783405065</v>
      </c>
    </row>
    <row r="73" spans="1:23" x14ac:dyDescent="0.35">
      <c r="A73" s="11" t="s">
        <v>7</v>
      </c>
      <c r="D73" s="10"/>
      <c r="E73" s="21">
        <f t="shared" ref="E73:W73" si="30">(E71-D71)/D71</f>
        <v>0.1267774727828416</v>
      </c>
      <c r="F73" s="21">
        <f t="shared" si="30"/>
        <v>-9.0285176998187042E-2</v>
      </c>
      <c r="G73" s="21">
        <f t="shared" si="30"/>
        <v>-0.135372429051378</v>
      </c>
      <c r="H73" s="21">
        <f t="shared" si="30"/>
        <v>2.1030564639638597E-2</v>
      </c>
      <c r="I73" s="21">
        <f t="shared" si="30"/>
        <v>9.4268051954480847E-3</v>
      </c>
      <c r="J73" s="21">
        <f t="shared" si="30"/>
        <v>8.1161602291229346E-2</v>
      </c>
      <c r="K73" s="21">
        <f t="shared" si="30"/>
        <v>-0.13146865042014896</v>
      </c>
      <c r="L73" s="21">
        <f t="shared" si="30"/>
        <v>8.7601857691047211E-2</v>
      </c>
      <c r="M73" s="21">
        <f t="shared" si="30"/>
        <v>-7.7463021809359378E-2</v>
      </c>
      <c r="N73" s="21">
        <f t="shared" si="30"/>
        <v>-8.1772104129661058E-2</v>
      </c>
      <c r="O73" s="21">
        <f t="shared" si="30"/>
        <v>9.9721382148617033E-2</v>
      </c>
      <c r="P73" s="21">
        <f t="shared" si="30"/>
        <v>-1.5013041371560165E-3</v>
      </c>
      <c r="Q73" s="21">
        <f t="shared" si="30"/>
        <v>-0.34627729802910845</v>
      </c>
      <c r="R73" s="21">
        <f t="shared" si="30"/>
        <v>-0.10177642826965075</v>
      </c>
      <c r="S73" s="22">
        <f t="shared" si="30"/>
        <v>-9.5659054443150107E-2</v>
      </c>
      <c r="T73" s="23">
        <f t="shared" si="30"/>
        <v>8.8460753242208048E-2</v>
      </c>
      <c r="U73" s="23">
        <f t="shared" si="30"/>
        <v>-3.1189362391005775E-2</v>
      </c>
      <c r="V73" s="23">
        <f t="shared" si="30"/>
        <v>6.0754545643119402E-3</v>
      </c>
      <c r="W73" s="23">
        <f t="shared" si="30"/>
        <v>-5.7817292955765313E-2</v>
      </c>
    </row>
    <row r="74" spans="1:23" x14ac:dyDescent="0.35">
      <c r="A74" s="2" t="s">
        <v>23</v>
      </c>
      <c r="D74" s="12">
        <f t="shared" ref="D74:W74" si="31">D71/D$17</f>
        <v>1.5056711078505147E-2</v>
      </c>
      <c r="E74" s="12">
        <f t="shared" si="31"/>
        <v>1.7354341110669084E-2</v>
      </c>
      <c r="F74" s="12">
        <f t="shared" si="31"/>
        <v>1.5514035901949099E-2</v>
      </c>
      <c r="G74" s="12">
        <f t="shared" si="31"/>
        <v>1.3599444659028853E-2</v>
      </c>
      <c r="H74" s="12">
        <f t="shared" si="31"/>
        <v>1.6745569942905589E-2</v>
      </c>
      <c r="I74" s="12">
        <f t="shared" si="31"/>
        <v>1.5151142832857952E-2</v>
      </c>
      <c r="J74" s="12">
        <f t="shared" si="31"/>
        <v>1.6722906180108139E-2</v>
      </c>
      <c r="K74" s="12">
        <f t="shared" si="31"/>
        <v>1.451744000199316E-2</v>
      </c>
      <c r="L74" s="12">
        <f t="shared" si="31"/>
        <v>1.6799866840419213E-2</v>
      </c>
      <c r="M74" s="12">
        <f t="shared" si="31"/>
        <v>1.4518802246280198E-2</v>
      </c>
      <c r="N74" s="12">
        <f t="shared" si="31"/>
        <v>1.3120602701469308E-2</v>
      </c>
      <c r="O74" s="12">
        <f t="shared" si="31"/>
        <v>1.4391051545451663E-2</v>
      </c>
      <c r="P74" s="12">
        <f t="shared" si="31"/>
        <v>1.469046378646194E-2</v>
      </c>
      <c r="Q74" s="12">
        <f t="shared" si="31"/>
        <v>1.0012339931992532E-2</v>
      </c>
      <c r="R74" s="12">
        <f t="shared" si="31"/>
        <v>9.0182086580645818E-3</v>
      </c>
      <c r="S74" s="12">
        <f t="shared" si="31"/>
        <v>9.1366374132174927E-3</v>
      </c>
      <c r="T74" s="27">
        <f t="shared" si="31"/>
        <v>9.8989722466071052E-3</v>
      </c>
      <c r="U74" s="27">
        <f t="shared" si="31"/>
        <v>1.1136453868345452E-2</v>
      </c>
      <c r="V74" s="27">
        <f t="shared" si="31"/>
        <v>1.1503615739178647E-2</v>
      </c>
      <c r="W74" s="27">
        <f t="shared" si="31"/>
        <v>1.2525401178033257E-2</v>
      </c>
    </row>
    <row r="75" spans="1:23" x14ac:dyDescent="0.35">
      <c r="A75" s="2" t="s">
        <v>47</v>
      </c>
      <c r="B75" s="2" t="s">
        <v>48</v>
      </c>
      <c r="C75" s="28"/>
      <c r="D75" s="2">
        <v>0.89291100000000001</v>
      </c>
      <c r="E75" s="2">
        <v>1.0061119999999999</v>
      </c>
      <c r="F75" s="2">
        <v>0.91527499999999995</v>
      </c>
      <c r="G75" s="2">
        <v>0.79137199999999996</v>
      </c>
      <c r="H75" s="2">
        <v>0.80801500000000004</v>
      </c>
      <c r="I75" s="2">
        <v>0.81563200000000002</v>
      </c>
      <c r="J75" s="2">
        <v>0.88183</v>
      </c>
      <c r="K75" s="2">
        <v>0.76589700000000005</v>
      </c>
      <c r="L75" s="2">
        <v>0.83299100000000004</v>
      </c>
      <c r="M75" s="2">
        <v>0.76846499999999995</v>
      </c>
      <c r="N75" s="2">
        <v>0.70562599999999998</v>
      </c>
      <c r="O75" s="2">
        <v>0.77599200000000002</v>
      </c>
      <c r="P75" s="2">
        <v>0.77482700000000004</v>
      </c>
      <c r="Q75" s="2">
        <v>0.50652200000000003</v>
      </c>
      <c r="R75" s="2">
        <v>0.45496999999999999</v>
      </c>
      <c r="S75" s="2">
        <v>0.41144799999999998</v>
      </c>
      <c r="T75" s="30">
        <v>0.44784499999999999</v>
      </c>
      <c r="U75" s="2">
        <v>0.43387700000000001</v>
      </c>
      <c r="V75" s="2">
        <v>0.43651299999999998</v>
      </c>
      <c r="W75" s="2">
        <v>0.411275</v>
      </c>
    </row>
    <row r="76" spans="1:23" x14ac:dyDescent="0.35">
      <c r="C76" s="28"/>
      <c r="T76" s="30"/>
    </row>
    <row r="77" spans="1:23" x14ac:dyDescent="0.35">
      <c r="A77" s="9" t="s">
        <v>49</v>
      </c>
    </row>
    <row r="78" spans="1:23" x14ac:dyDescent="0.35">
      <c r="A78" s="2" t="s">
        <v>22</v>
      </c>
      <c r="D78" s="10">
        <f t="shared" ref="D78:W78" si="32">D82</f>
        <v>0.20724100000000001</v>
      </c>
      <c r="E78" s="10">
        <f t="shared" si="32"/>
        <v>0.22708999999999999</v>
      </c>
      <c r="F78" s="10">
        <f t="shared" si="32"/>
        <v>0.24981100000000001</v>
      </c>
      <c r="G78" s="10">
        <f t="shared" si="32"/>
        <v>0.229682</v>
      </c>
      <c r="H78" s="10">
        <f t="shared" si="32"/>
        <v>0.199937</v>
      </c>
      <c r="I78" s="10">
        <f t="shared" si="32"/>
        <v>0.21811900000000001</v>
      </c>
      <c r="J78" s="10">
        <f t="shared" si="32"/>
        <v>0.23121900000000001</v>
      </c>
      <c r="K78" s="10">
        <f t="shared" si="32"/>
        <v>0.215281</v>
      </c>
      <c r="L78" s="10">
        <f t="shared" si="32"/>
        <v>0.20678299999999999</v>
      </c>
      <c r="M78" s="10">
        <f t="shared" si="32"/>
        <v>0.21216399999999999</v>
      </c>
      <c r="N78" s="10">
        <f t="shared" si="32"/>
        <v>0.193162</v>
      </c>
      <c r="O78" s="10">
        <f t="shared" si="32"/>
        <v>0.20766100000000001</v>
      </c>
      <c r="P78" s="10">
        <f t="shared" si="32"/>
        <v>0.23386399999999999</v>
      </c>
      <c r="Q78" s="10">
        <f t="shared" si="32"/>
        <v>0.138428</v>
      </c>
      <c r="R78" s="10">
        <f t="shared" si="32"/>
        <v>0.143265</v>
      </c>
      <c r="S78" s="10">
        <f t="shared" si="32"/>
        <v>0.16564799999999999</v>
      </c>
      <c r="T78" s="29">
        <f t="shared" si="32"/>
        <v>0.17510700000000001</v>
      </c>
      <c r="U78" s="29">
        <f t="shared" si="32"/>
        <v>0.19636100000000001</v>
      </c>
      <c r="V78" s="29">
        <f t="shared" si="32"/>
        <v>0.16661599999999999</v>
      </c>
      <c r="W78" s="29">
        <f t="shared" si="32"/>
        <v>0.170658</v>
      </c>
    </row>
    <row r="79" spans="1:23" x14ac:dyDescent="0.35">
      <c r="A79" s="17" t="s">
        <v>6</v>
      </c>
      <c r="B79" s="17"/>
      <c r="C79" s="17"/>
      <c r="D79" s="17"/>
      <c r="E79" s="18">
        <f t="shared" ref="E79:W79" si="33">(E78-$D78)/$D78</f>
        <v>9.5777379958598821E-2</v>
      </c>
      <c r="F79" s="18">
        <f t="shared" si="33"/>
        <v>0.20541302155461513</v>
      </c>
      <c r="G79" s="18">
        <f t="shared" si="33"/>
        <v>0.10828455759236824</v>
      </c>
      <c r="H79" s="18">
        <f t="shared" si="33"/>
        <v>-3.5243991295158796E-2</v>
      </c>
      <c r="I79" s="18">
        <f t="shared" si="33"/>
        <v>5.2489613541721949E-2</v>
      </c>
      <c r="J79" s="18">
        <f t="shared" si="33"/>
        <v>0.11570104371239281</v>
      </c>
      <c r="K79" s="18">
        <f t="shared" si="33"/>
        <v>3.8795412104747573E-2</v>
      </c>
      <c r="L79" s="18">
        <f t="shared" si="33"/>
        <v>-2.2099874059670331E-3</v>
      </c>
      <c r="M79" s="18">
        <f t="shared" si="33"/>
        <v>2.3754951964138286E-2</v>
      </c>
      <c r="N79" s="18">
        <f t="shared" si="33"/>
        <v>-6.7935398883425618E-2</v>
      </c>
      <c r="O79" s="18">
        <f t="shared" si="33"/>
        <v>2.0266260054719082E-3</v>
      </c>
      <c r="P79" s="18">
        <f t="shared" si="33"/>
        <v>0.12846396224685261</v>
      </c>
      <c r="Q79" s="18">
        <f t="shared" si="33"/>
        <v>-0.33204336979651716</v>
      </c>
      <c r="R79" s="18">
        <f t="shared" si="33"/>
        <v>-0.30870339363349919</v>
      </c>
      <c r="S79" s="18">
        <f t="shared" si="33"/>
        <v>-0.20069870344188659</v>
      </c>
      <c r="T79" s="26">
        <f t="shared" si="33"/>
        <v>-0.1550561906186517</v>
      </c>
      <c r="U79" s="26">
        <f t="shared" si="33"/>
        <v>-5.2499264141748013E-2</v>
      </c>
      <c r="V79" s="26">
        <f t="shared" si="33"/>
        <v>-0.19602781302927519</v>
      </c>
      <c r="W79" s="26">
        <f t="shared" si="33"/>
        <v>-0.17652395037661467</v>
      </c>
    </row>
    <row r="80" spans="1:23" x14ac:dyDescent="0.35">
      <c r="A80" s="11" t="s">
        <v>7</v>
      </c>
      <c r="D80" s="10"/>
      <c r="E80" s="21">
        <f t="shared" ref="E80:W80" si="34">(E78-D78)/D78</f>
        <v>9.5777379958598821E-2</v>
      </c>
      <c r="F80" s="21">
        <f t="shared" si="34"/>
        <v>0.10005284248535831</v>
      </c>
      <c r="G80" s="21">
        <f t="shared" si="34"/>
        <v>-8.0576916148608374E-2</v>
      </c>
      <c r="H80" s="21">
        <f t="shared" si="34"/>
        <v>-0.12950514189183304</v>
      </c>
      <c r="I80" s="21">
        <f t="shared" si="34"/>
        <v>9.0938645673387136E-2</v>
      </c>
      <c r="J80" s="21">
        <f t="shared" si="34"/>
        <v>6.0058958641842297E-2</v>
      </c>
      <c r="K80" s="21">
        <f t="shared" si="34"/>
        <v>-6.8930321470121431E-2</v>
      </c>
      <c r="L80" s="21">
        <f t="shared" si="34"/>
        <v>-3.9473989808668696E-2</v>
      </c>
      <c r="M80" s="21">
        <f t="shared" si="34"/>
        <v>2.6022448653902869E-2</v>
      </c>
      <c r="N80" s="21">
        <f t="shared" si="34"/>
        <v>-8.956279104843419E-2</v>
      </c>
      <c r="O80" s="21">
        <f t="shared" si="34"/>
        <v>7.5061347469999332E-2</v>
      </c>
      <c r="P80" s="21">
        <f t="shared" si="34"/>
        <v>0.12618161330244954</v>
      </c>
      <c r="Q80" s="21">
        <f t="shared" si="34"/>
        <v>-0.4080833304826737</v>
      </c>
      <c r="R80" s="21">
        <f t="shared" si="34"/>
        <v>3.4942352703210389E-2</v>
      </c>
      <c r="S80" s="22">
        <f t="shared" si="34"/>
        <v>0.15623494921997685</v>
      </c>
      <c r="T80" s="23">
        <f t="shared" si="34"/>
        <v>5.7103013619240944E-2</v>
      </c>
      <c r="U80" s="23">
        <f t="shared" si="34"/>
        <v>0.12137721507421173</v>
      </c>
      <c r="V80" s="23">
        <f t="shared" si="34"/>
        <v>-0.15148120044204308</v>
      </c>
      <c r="W80" s="23">
        <f t="shared" si="34"/>
        <v>2.4259374849954496E-2</v>
      </c>
    </row>
    <row r="81" spans="1:23" x14ac:dyDescent="0.35">
      <c r="A81" s="2" t="s">
        <v>23</v>
      </c>
      <c r="D81" s="12">
        <f t="shared" ref="D81:W81" si="35">D78/D$17</f>
        <v>3.4946012095499832E-3</v>
      </c>
      <c r="E81" s="12">
        <f t="shared" si="35"/>
        <v>3.9170562748698373E-3</v>
      </c>
      <c r="F81" s="12">
        <f t="shared" si="35"/>
        <v>4.2343304719366388E-3</v>
      </c>
      <c r="G81" s="12">
        <f t="shared" si="35"/>
        <v>3.947002987438354E-3</v>
      </c>
      <c r="H81" s="12">
        <f t="shared" si="35"/>
        <v>4.1435604755786894E-3</v>
      </c>
      <c r="I81" s="12">
        <f t="shared" si="35"/>
        <v>4.051768596082723E-3</v>
      </c>
      <c r="J81" s="12">
        <f t="shared" si="35"/>
        <v>4.3848061917358492E-3</v>
      </c>
      <c r="K81" s="12">
        <f t="shared" si="35"/>
        <v>4.0806126686344108E-3</v>
      </c>
      <c r="L81" s="12">
        <f t="shared" si="35"/>
        <v>4.170425448609176E-3</v>
      </c>
      <c r="M81" s="12">
        <f t="shared" si="35"/>
        <v>4.0084677373462578E-3</v>
      </c>
      <c r="N81" s="12">
        <f t="shared" si="35"/>
        <v>3.5917070218801669E-3</v>
      </c>
      <c r="O81" s="12">
        <f t="shared" si="35"/>
        <v>3.8511481496974684E-3</v>
      </c>
      <c r="P81" s="12">
        <f t="shared" si="35"/>
        <v>4.4339841318863883E-3</v>
      </c>
      <c r="Q81" s="12">
        <f t="shared" si="35"/>
        <v>2.7362842919080753E-3</v>
      </c>
      <c r="R81" s="12">
        <f t="shared" si="35"/>
        <v>2.8397337481539933E-3</v>
      </c>
      <c r="S81" s="12">
        <f t="shared" si="35"/>
        <v>3.6783887981583366E-3</v>
      </c>
      <c r="T81" s="27">
        <f t="shared" si="35"/>
        <v>3.8704894175141638E-3</v>
      </c>
      <c r="U81" s="27">
        <f t="shared" si="35"/>
        <v>5.0400579381764451E-3</v>
      </c>
      <c r="V81" s="27">
        <f t="shared" si="35"/>
        <v>4.3909034553357845E-3</v>
      </c>
      <c r="W81" s="27">
        <f t="shared" si="35"/>
        <v>5.1973981259274193E-3</v>
      </c>
    </row>
    <row r="82" spans="1:23" x14ac:dyDescent="0.35">
      <c r="A82" s="2" t="s">
        <v>50</v>
      </c>
      <c r="B82" s="2" t="s">
        <v>51</v>
      </c>
      <c r="C82" s="28"/>
      <c r="D82" s="2">
        <v>0.20724100000000001</v>
      </c>
      <c r="E82" s="2">
        <v>0.22708999999999999</v>
      </c>
      <c r="F82" s="2">
        <v>0.24981100000000001</v>
      </c>
      <c r="G82" s="2">
        <v>0.229682</v>
      </c>
      <c r="H82" s="2">
        <v>0.199937</v>
      </c>
      <c r="I82" s="2">
        <v>0.21811900000000001</v>
      </c>
      <c r="J82" s="2">
        <v>0.23121900000000001</v>
      </c>
      <c r="K82" s="2">
        <v>0.215281</v>
      </c>
      <c r="L82" s="2">
        <v>0.20678299999999999</v>
      </c>
      <c r="M82" s="2">
        <v>0.21216399999999999</v>
      </c>
      <c r="N82" s="2">
        <v>0.193162</v>
      </c>
      <c r="O82" s="2">
        <v>0.20766100000000001</v>
      </c>
      <c r="P82" s="2">
        <v>0.23386399999999999</v>
      </c>
      <c r="Q82" s="2">
        <v>0.138428</v>
      </c>
      <c r="R82" s="2">
        <v>0.143265</v>
      </c>
      <c r="S82" s="2">
        <v>0.16564799999999999</v>
      </c>
      <c r="T82" s="30">
        <v>0.17510700000000001</v>
      </c>
      <c r="U82" s="2">
        <v>0.19636100000000001</v>
      </c>
      <c r="V82" s="2">
        <v>0.16661599999999999</v>
      </c>
      <c r="W82" s="2">
        <v>0.170658</v>
      </c>
    </row>
    <row r="83" spans="1:23" x14ac:dyDescent="0.35">
      <c r="C83" s="28"/>
      <c r="T83" s="30"/>
    </row>
    <row r="85" spans="1:23" x14ac:dyDescent="0.35">
      <c r="A85" s="24" t="s">
        <v>52</v>
      </c>
    </row>
    <row r="86" spans="1:23" x14ac:dyDescent="0.35">
      <c r="A86" s="2" t="s">
        <v>53</v>
      </c>
    </row>
    <row r="87" spans="1:23" x14ac:dyDescent="0.35">
      <c r="A87" s="6" t="s">
        <v>54</v>
      </c>
      <c r="B87" s="6"/>
      <c r="C87" s="6"/>
    </row>
    <row r="88" spans="1:23" x14ac:dyDescent="0.35">
      <c r="A88" s="4" t="s">
        <v>55</v>
      </c>
      <c r="B88" s="4"/>
      <c r="C88" s="4"/>
    </row>
    <row r="89" spans="1:23" x14ac:dyDescent="0.35">
      <c r="A89" s="6" t="s">
        <v>56</v>
      </c>
      <c r="B89" s="6"/>
      <c r="C89" s="6"/>
    </row>
    <row r="90" spans="1:23" x14ac:dyDescent="0.35">
      <c r="A90" s="6" t="s">
        <v>57</v>
      </c>
      <c r="B90" s="6"/>
      <c r="C90" s="6"/>
    </row>
    <row r="91" spans="1:23" x14ac:dyDescent="0.35">
      <c r="A91" s="35" t="s">
        <v>58</v>
      </c>
      <c r="B91" s="6"/>
      <c r="C91" s="6"/>
    </row>
    <row r="92" spans="1:23" x14ac:dyDescent="0.35">
      <c r="A92" s="2" t="s">
        <v>22</v>
      </c>
      <c r="D92" s="10">
        <f t="shared" ref="D92:W92" si="36">D105</f>
        <v>7.4788999999999994E-2</v>
      </c>
      <c r="E92" s="10">
        <f t="shared" si="36"/>
        <v>0.115592</v>
      </c>
      <c r="F92" s="10">
        <f t="shared" si="36"/>
        <v>5.0026000000000001E-2</v>
      </c>
      <c r="G92" s="10">
        <f t="shared" si="36"/>
        <v>0.115152</v>
      </c>
      <c r="H92" s="10">
        <f t="shared" si="36"/>
        <v>9.0279999999999999E-2</v>
      </c>
      <c r="I92" s="10">
        <f t="shared" si="36"/>
        <v>0.14227400000000001</v>
      </c>
      <c r="J92" s="10">
        <f t="shared" si="36"/>
        <v>0.12153600000000001</v>
      </c>
      <c r="K92" s="10">
        <f t="shared" si="36"/>
        <v>8.5255999999999998E-2</v>
      </c>
      <c r="L92" s="10">
        <f t="shared" si="36"/>
        <v>6.3394000000000006E-2</v>
      </c>
      <c r="M92" s="10">
        <f t="shared" si="36"/>
        <v>6.4573000000000005E-2</v>
      </c>
      <c r="N92" s="10">
        <f t="shared" si="36"/>
        <v>5.9523E-2</v>
      </c>
      <c r="O92" s="10">
        <f t="shared" si="36"/>
        <v>4.4257999999999999E-2</v>
      </c>
      <c r="P92" s="10">
        <f t="shared" si="36"/>
        <v>2.6254E-2</v>
      </c>
      <c r="Q92" s="10">
        <f t="shared" si="36"/>
        <v>3.1068999999999999E-2</v>
      </c>
      <c r="R92" s="10">
        <f t="shared" si="36"/>
        <v>3.4069000000000002E-2</v>
      </c>
      <c r="S92" s="10">
        <f t="shared" si="36"/>
        <v>3.8009000000000001E-2</v>
      </c>
      <c r="T92" s="10">
        <f t="shared" si="36"/>
        <v>4.6945000000000001E-2</v>
      </c>
      <c r="U92" s="10">
        <f t="shared" si="36"/>
        <v>6.5120999999999998E-2</v>
      </c>
      <c r="V92" s="10">
        <f t="shared" si="36"/>
        <v>8.3233000000000001E-2</v>
      </c>
      <c r="W92" s="10">
        <f t="shared" si="36"/>
        <v>5.1542999999999999E-2</v>
      </c>
    </row>
    <row r="93" spans="1:23" x14ac:dyDescent="0.35">
      <c r="A93" s="17" t="s">
        <v>6</v>
      </c>
      <c r="B93" s="17"/>
      <c r="C93" s="17"/>
      <c r="D93" s="17"/>
      <c r="E93" s="18">
        <f t="shared" ref="E93:W93" si="37">(E92-$D92)/$D92</f>
        <v>0.54557488400700649</v>
      </c>
      <c r="F93" s="18">
        <f t="shared" si="37"/>
        <v>-0.33110484162109394</v>
      </c>
      <c r="G93" s="18">
        <f t="shared" si="37"/>
        <v>0.5396916658866947</v>
      </c>
      <c r="H93" s="18">
        <f t="shared" si="37"/>
        <v>0.20712939068579611</v>
      </c>
      <c r="I93" s="18">
        <f t="shared" si="37"/>
        <v>0.90233857920282423</v>
      </c>
      <c r="J93" s="18">
        <f t="shared" si="37"/>
        <v>0.62505181243230978</v>
      </c>
      <c r="K93" s="18">
        <f t="shared" si="37"/>
        <v>0.13995373651205398</v>
      </c>
      <c r="L93" s="18">
        <f t="shared" si="37"/>
        <v>-0.15236197836580231</v>
      </c>
      <c r="M93" s="18">
        <f t="shared" si="37"/>
        <v>-0.13659762799342134</v>
      </c>
      <c r="N93" s="18">
        <f t="shared" si="37"/>
        <v>-0.20412092687427291</v>
      </c>
      <c r="O93" s="18">
        <f t="shared" si="37"/>
        <v>-0.40822848279827245</v>
      </c>
      <c r="P93" s="18">
        <f t="shared" si="37"/>
        <v>-0.64895907152121302</v>
      </c>
      <c r="Q93" s="18">
        <f t="shared" si="37"/>
        <v>-0.58457794595461898</v>
      </c>
      <c r="R93" s="18">
        <f t="shared" si="37"/>
        <v>-0.54446509513431118</v>
      </c>
      <c r="S93" s="18">
        <f t="shared" si="37"/>
        <v>-0.49178355105697358</v>
      </c>
      <c r="T93" s="26">
        <f t="shared" si="37"/>
        <v>-0.37230073941355007</v>
      </c>
      <c r="U93" s="26">
        <f t="shared" si="37"/>
        <v>-0.12927034724357855</v>
      </c>
      <c r="V93" s="26">
        <f t="shared" si="37"/>
        <v>0.11290430410889313</v>
      </c>
      <c r="W93" s="26">
        <f t="shared" si="37"/>
        <v>-0.31082111005629165</v>
      </c>
    </row>
    <row r="94" spans="1:23" x14ac:dyDescent="0.35">
      <c r="A94" s="11" t="s">
        <v>7</v>
      </c>
      <c r="D94" s="10"/>
      <c r="E94" s="21">
        <f t="shared" ref="E94:W94" si="38">(E92-D92)/D92</f>
        <v>0.54557488400700649</v>
      </c>
      <c r="F94" s="21">
        <f t="shared" si="38"/>
        <v>-0.56721918471866561</v>
      </c>
      <c r="G94" s="21">
        <f t="shared" si="38"/>
        <v>1.3018430416183584</v>
      </c>
      <c r="H94" s="21">
        <f t="shared" si="38"/>
        <v>-0.21599277476726417</v>
      </c>
      <c r="I94" s="21">
        <f t="shared" si="38"/>
        <v>0.57591936198493587</v>
      </c>
      <c r="J94" s="21">
        <f t="shared" si="38"/>
        <v>-0.14576099638725279</v>
      </c>
      <c r="K94" s="21">
        <f t="shared" si="38"/>
        <v>-0.29851237493417593</v>
      </c>
      <c r="L94" s="21">
        <f t="shared" si="38"/>
        <v>-0.25642770010321847</v>
      </c>
      <c r="M94" s="21">
        <f t="shared" si="38"/>
        <v>1.859797457172602E-2</v>
      </c>
      <c r="N94" s="21">
        <f t="shared" si="38"/>
        <v>-7.8206061356913964E-2</v>
      </c>
      <c r="O94" s="21">
        <f t="shared" si="38"/>
        <v>-0.25645548779463401</v>
      </c>
      <c r="P94" s="21">
        <f t="shared" si="38"/>
        <v>-0.40679651136517692</v>
      </c>
      <c r="Q94" s="21">
        <f t="shared" si="38"/>
        <v>0.18340062466671744</v>
      </c>
      <c r="R94" s="21">
        <f t="shared" si="38"/>
        <v>9.655927129936602E-2</v>
      </c>
      <c r="S94" s="22">
        <f t="shared" si="38"/>
        <v>0.11564765622706856</v>
      </c>
      <c r="T94" s="23">
        <f t="shared" si="38"/>
        <v>0.23510221263384987</v>
      </c>
      <c r="U94" s="23">
        <f t="shared" si="38"/>
        <v>0.38717648311854291</v>
      </c>
      <c r="V94" s="23">
        <f t="shared" si="38"/>
        <v>0.27812840711905534</v>
      </c>
      <c r="W94" s="23">
        <f t="shared" si="38"/>
        <v>-0.38073840904448958</v>
      </c>
    </row>
    <row r="95" spans="1:23" x14ac:dyDescent="0.35">
      <c r="A95" s="2" t="s">
        <v>23</v>
      </c>
      <c r="D95" s="12">
        <f t="shared" ref="D95:W95" si="39">D92/D$17</f>
        <v>1.2611294573034954E-3</v>
      </c>
      <c r="E95" s="12">
        <f t="shared" si="39"/>
        <v>1.9938366679499507E-3</v>
      </c>
      <c r="F95" s="12">
        <f t="shared" si="39"/>
        <v>8.4794751307629482E-4</v>
      </c>
      <c r="G95" s="12">
        <f t="shared" si="39"/>
        <v>1.9788459174402057E-3</v>
      </c>
      <c r="H95" s="12">
        <f t="shared" si="39"/>
        <v>1.8709925613330401E-3</v>
      </c>
      <c r="I95" s="12">
        <f t="shared" si="39"/>
        <v>2.6428753352026801E-3</v>
      </c>
      <c r="J95" s="12">
        <f t="shared" si="39"/>
        <v>2.3047924492312841E-3</v>
      </c>
      <c r="K95" s="12">
        <f t="shared" si="39"/>
        <v>1.6160121593503157E-3</v>
      </c>
      <c r="L95" s="12">
        <f t="shared" si="39"/>
        <v>1.2785381336431433E-3</v>
      </c>
      <c r="M95" s="12">
        <f t="shared" si="39"/>
        <v>1.2199939066178049E-3</v>
      </c>
      <c r="N95" s="12">
        <f t="shared" si="39"/>
        <v>1.1067869304696222E-3</v>
      </c>
      <c r="O95" s="12">
        <f t="shared" si="39"/>
        <v>8.2078057415359913E-4</v>
      </c>
      <c r="P95" s="12">
        <f t="shared" si="39"/>
        <v>4.9776716124989417E-4</v>
      </c>
      <c r="Q95" s="12">
        <f t="shared" si="39"/>
        <v>6.141359888555205E-4</v>
      </c>
      <c r="R95" s="12">
        <f t="shared" si="39"/>
        <v>6.7530024127217671E-4</v>
      </c>
      <c r="S95" s="12">
        <f t="shared" si="39"/>
        <v>8.4402999027576692E-4</v>
      </c>
      <c r="T95" s="27">
        <f t="shared" si="39"/>
        <v>1.037651982531837E-3</v>
      </c>
      <c r="U95" s="27">
        <f t="shared" si="39"/>
        <v>1.6714806554865185E-3</v>
      </c>
      <c r="V95" s="27">
        <f t="shared" si="39"/>
        <v>2.1934752202547379E-3</v>
      </c>
      <c r="W95" s="27">
        <f t="shared" si="39"/>
        <v>1.5697447034693772E-3</v>
      </c>
    </row>
    <row r="96" spans="1:23" x14ac:dyDescent="0.35"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</row>
    <row r="97" spans="1:23" ht="18" hidden="1" customHeight="1" x14ac:dyDescent="0.35">
      <c r="A97" s="9" t="s">
        <v>59</v>
      </c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/>
    </row>
    <row r="98" spans="1:23" ht="18" hidden="1" customHeight="1" x14ac:dyDescent="0.35">
      <c r="A98" s="2" t="s">
        <v>22</v>
      </c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/>
    </row>
    <row r="99" spans="1:23" ht="18" hidden="1" customHeight="1" x14ac:dyDescent="0.35">
      <c r="A99" s="17" t="s">
        <v>6</v>
      </c>
      <c r="B99" s="17"/>
      <c r="C99" s="17"/>
      <c r="D99" s="17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/>
    </row>
    <row r="100" spans="1:23" ht="18" hidden="1" customHeight="1" x14ac:dyDescent="0.35">
      <c r="A100" s="11" t="s">
        <v>7</v>
      </c>
      <c r="D100" s="10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/>
    </row>
    <row r="101" spans="1:23" ht="18" hidden="1" customHeight="1" x14ac:dyDescent="0.35">
      <c r="A101" s="2" t="s">
        <v>23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/>
    </row>
    <row r="102" spans="1:23" ht="18" hidden="1" customHeight="1" x14ac:dyDescent="0.35">
      <c r="A102" s="2" t="s">
        <v>61</v>
      </c>
      <c r="B102" s="2" t="s">
        <v>62</v>
      </c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/>
    </row>
    <row r="103" spans="1:23" ht="18" hidden="1" customHeight="1" x14ac:dyDescent="0.35"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/>
    </row>
    <row r="104" spans="1:23" x14ac:dyDescent="0.35">
      <c r="A104" s="9" t="s">
        <v>63</v>
      </c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/>
    </row>
    <row r="105" spans="1:23" x14ac:dyDescent="0.35">
      <c r="A105" s="2" t="s">
        <v>22</v>
      </c>
      <c r="D105" s="10">
        <f t="shared" ref="D105:W105" si="40">D109</f>
        <v>7.4788999999999994E-2</v>
      </c>
      <c r="E105" s="10">
        <f t="shared" si="40"/>
        <v>0.115592</v>
      </c>
      <c r="F105" s="10">
        <f t="shared" si="40"/>
        <v>5.0026000000000001E-2</v>
      </c>
      <c r="G105" s="10">
        <f t="shared" si="40"/>
        <v>0.115152</v>
      </c>
      <c r="H105" s="10">
        <f t="shared" si="40"/>
        <v>9.0279999999999999E-2</v>
      </c>
      <c r="I105" s="10">
        <f t="shared" si="40"/>
        <v>0.14227400000000001</v>
      </c>
      <c r="J105" s="10">
        <f t="shared" si="40"/>
        <v>0.12153600000000001</v>
      </c>
      <c r="K105" s="10">
        <f t="shared" si="40"/>
        <v>8.5255999999999998E-2</v>
      </c>
      <c r="L105" s="10">
        <f t="shared" si="40"/>
        <v>6.3394000000000006E-2</v>
      </c>
      <c r="M105" s="10">
        <f t="shared" si="40"/>
        <v>6.4573000000000005E-2</v>
      </c>
      <c r="N105" s="10">
        <f t="shared" si="40"/>
        <v>5.9523E-2</v>
      </c>
      <c r="O105" s="10">
        <f t="shared" si="40"/>
        <v>4.4257999999999999E-2</v>
      </c>
      <c r="P105" s="10">
        <f t="shared" si="40"/>
        <v>2.6254E-2</v>
      </c>
      <c r="Q105" s="10">
        <f t="shared" si="40"/>
        <v>3.1068999999999999E-2</v>
      </c>
      <c r="R105" s="10">
        <f t="shared" si="40"/>
        <v>3.4069000000000002E-2</v>
      </c>
      <c r="S105" s="10">
        <f t="shared" si="40"/>
        <v>3.8009000000000001E-2</v>
      </c>
      <c r="T105" s="29">
        <f t="shared" si="40"/>
        <v>4.6945000000000001E-2</v>
      </c>
      <c r="U105" s="29">
        <f t="shared" si="40"/>
        <v>6.5120999999999998E-2</v>
      </c>
      <c r="V105" s="29">
        <f t="shared" si="40"/>
        <v>8.3233000000000001E-2</v>
      </c>
      <c r="W105" s="29">
        <f t="shared" si="40"/>
        <v>5.1542999999999999E-2</v>
      </c>
    </row>
    <row r="106" spans="1:23" x14ac:dyDescent="0.35">
      <c r="A106" s="17" t="s">
        <v>6</v>
      </c>
      <c r="B106" s="17"/>
      <c r="C106" s="17"/>
      <c r="D106" s="17"/>
      <c r="E106" s="18">
        <f t="shared" ref="E106:W106" si="41">(E105-$D105)/$D105</f>
        <v>0.54557488400700649</v>
      </c>
      <c r="F106" s="18">
        <f t="shared" si="41"/>
        <v>-0.33110484162109394</v>
      </c>
      <c r="G106" s="18">
        <f t="shared" si="41"/>
        <v>0.5396916658866947</v>
      </c>
      <c r="H106" s="18">
        <f t="shared" si="41"/>
        <v>0.20712939068579611</v>
      </c>
      <c r="I106" s="18">
        <f t="shared" si="41"/>
        <v>0.90233857920282423</v>
      </c>
      <c r="J106" s="18">
        <f t="shared" si="41"/>
        <v>0.62505181243230978</v>
      </c>
      <c r="K106" s="18">
        <f t="shared" si="41"/>
        <v>0.13995373651205398</v>
      </c>
      <c r="L106" s="18">
        <f t="shared" si="41"/>
        <v>-0.15236197836580231</v>
      </c>
      <c r="M106" s="18">
        <f t="shared" si="41"/>
        <v>-0.13659762799342134</v>
      </c>
      <c r="N106" s="18">
        <f t="shared" si="41"/>
        <v>-0.20412092687427291</v>
      </c>
      <c r="O106" s="18">
        <f t="shared" si="41"/>
        <v>-0.40822848279827245</v>
      </c>
      <c r="P106" s="18">
        <f t="shared" si="41"/>
        <v>-0.64895907152121302</v>
      </c>
      <c r="Q106" s="18">
        <f t="shared" si="41"/>
        <v>-0.58457794595461898</v>
      </c>
      <c r="R106" s="18">
        <f t="shared" si="41"/>
        <v>-0.54446509513431118</v>
      </c>
      <c r="S106" s="18">
        <f t="shared" si="41"/>
        <v>-0.49178355105697358</v>
      </c>
      <c r="T106" s="26">
        <f t="shared" si="41"/>
        <v>-0.37230073941355007</v>
      </c>
      <c r="U106" s="26">
        <f t="shared" si="41"/>
        <v>-0.12927034724357855</v>
      </c>
      <c r="V106" s="26">
        <f t="shared" si="41"/>
        <v>0.11290430410889313</v>
      </c>
      <c r="W106" s="26">
        <f t="shared" si="41"/>
        <v>-0.31082111005629165</v>
      </c>
    </row>
    <row r="107" spans="1:23" x14ac:dyDescent="0.35">
      <c r="A107" s="11" t="s">
        <v>7</v>
      </c>
      <c r="D107" s="10"/>
      <c r="E107" s="21">
        <f t="shared" ref="E107:W107" si="42">(E105-D105)/D105</f>
        <v>0.54557488400700649</v>
      </c>
      <c r="F107" s="21">
        <f t="shared" si="42"/>
        <v>-0.56721918471866561</v>
      </c>
      <c r="G107" s="21">
        <f t="shared" si="42"/>
        <v>1.3018430416183584</v>
      </c>
      <c r="H107" s="21">
        <f t="shared" si="42"/>
        <v>-0.21599277476726417</v>
      </c>
      <c r="I107" s="21">
        <f t="shared" si="42"/>
        <v>0.57591936198493587</v>
      </c>
      <c r="J107" s="21">
        <f t="shared" si="42"/>
        <v>-0.14576099638725279</v>
      </c>
      <c r="K107" s="21">
        <f t="shared" si="42"/>
        <v>-0.29851237493417593</v>
      </c>
      <c r="L107" s="21">
        <f t="shared" si="42"/>
        <v>-0.25642770010321847</v>
      </c>
      <c r="M107" s="21">
        <f t="shared" si="42"/>
        <v>1.859797457172602E-2</v>
      </c>
      <c r="N107" s="21">
        <f t="shared" si="42"/>
        <v>-7.8206061356913964E-2</v>
      </c>
      <c r="O107" s="21">
        <f t="shared" si="42"/>
        <v>-0.25645548779463401</v>
      </c>
      <c r="P107" s="21">
        <f t="shared" si="42"/>
        <v>-0.40679651136517692</v>
      </c>
      <c r="Q107" s="21">
        <f t="shared" si="42"/>
        <v>0.18340062466671744</v>
      </c>
      <c r="R107" s="21">
        <f t="shared" si="42"/>
        <v>9.655927129936602E-2</v>
      </c>
      <c r="S107" s="22">
        <f t="shared" si="42"/>
        <v>0.11564765622706856</v>
      </c>
      <c r="T107" s="23">
        <f t="shared" si="42"/>
        <v>0.23510221263384987</v>
      </c>
      <c r="U107" s="23">
        <f t="shared" si="42"/>
        <v>0.38717648311854291</v>
      </c>
      <c r="V107" s="23">
        <f t="shared" si="42"/>
        <v>0.27812840711905534</v>
      </c>
      <c r="W107" s="23">
        <f t="shared" si="42"/>
        <v>-0.38073840904448958</v>
      </c>
    </row>
    <row r="108" spans="1:23" x14ac:dyDescent="0.35">
      <c r="A108" s="2" t="s">
        <v>23</v>
      </c>
      <c r="D108" s="12">
        <f t="shared" ref="D108:W108" si="43">D105/D$17</f>
        <v>1.2611294573034954E-3</v>
      </c>
      <c r="E108" s="12">
        <f t="shared" si="43"/>
        <v>1.9938366679499507E-3</v>
      </c>
      <c r="F108" s="12">
        <f t="shared" si="43"/>
        <v>8.4794751307629482E-4</v>
      </c>
      <c r="G108" s="12">
        <f t="shared" si="43"/>
        <v>1.9788459174402057E-3</v>
      </c>
      <c r="H108" s="12">
        <f t="shared" si="43"/>
        <v>1.8709925613330401E-3</v>
      </c>
      <c r="I108" s="12">
        <f t="shared" si="43"/>
        <v>2.6428753352026801E-3</v>
      </c>
      <c r="J108" s="12">
        <f t="shared" si="43"/>
        <v>2.3047924492312841E-3</v>
      </c>
      <c r="K108" s="12">
        <f t="shared" si="43"/>
        <v>1.6160121593503157E-3</v>
      </c>
      <c r="L108" s="12">
        <f t="shared" si="43"/>
        <v>1.2785381336431433E-3</v>
      </c>
      <c r="M108" s="12">
        <f t="shared" si="43"/>
        <v>1.2199939066178049E-3</v>
      </c>
      <c r="N108" s="12">
        <f t="shared" si="43"/>
        <v>1.1067869304696222E-3</v>
      </c>
      <c r="O108" s="12">
        <f t="shared" si="43"/>
        <v>8.2078057415359913E-4</v>
      </c>
      <c r="P108" s="12">
        <f t="shared" si="43"/>
        <v>4.9776716124989417E-4</v>
      </c>
      <c r="Q108" s="12">
        <f t="shared" si="43"/>
        <v>6.141359888555205E-4</v>
      </c>
      <c r="R108" s="12">
        <f t="shared" si="43"/>
        <v>6.7530024127217671E-4</v>
      </c>
      <c r="S108" s="12">
        <f t="shared" si="43"/>
        <v>8.4402999027576692E-4</v>
      </c>
      <c r="T108" s="27">
        <f t="shared" si="43"/>
        <v>1.037651982531837E-3</v>
      </c>
      <c r="U108" s="27">
        <f t="shared" si="43"/>
        <v>1.6714806554865185E-3</v>
      </c>
      <c r="V108" s="27">
        <f t="shared" si="43"/>
        <v>2.1934752202547379E-3</v>
      </c>
      <c r="W108" s="27">
        <f t="shared" si="43"/>
        <v>1.5697447034693772E-3</v>
      </c>
    </row>
    <row r="109" spans="1:23" x14ac:dyDescent="0.35">
      <c r="A109" s="2" t="s">
        <v>64</v>
      </c>
      <c r="B109" s="2" t="s">
        <v>65</v>
      </c>
      <c r="D109" s="2">
        <v>7.4788999999999994E-2</v>
      </c>
      <c r="E109" s="2">
        <v>0.115592</v>
      </c>
      <c r="F109" s="2">
        <v>5.0026000000000001E-2</v>
      </c>
      <c r="G109" s="2">
        <v>0.115152</v>
      </c>
      <c r="H109" s="2">
        <v>9.0279999999999999E-2</v>
      </c>
      <c r="I109" s="2">
        <v>0.14227400000000001</v>
      </c>
      <c r="J109" s="2">
        <v>0.12153600000000001</v>
      </c>
      <c r="K109" s="2">
        <v>8.5255999999999998E-2</v>
      </c>
      <c r="L109" s="2">
        <v>6.3394000000000006E-2</v>
      </c>
      <c r="M109" s="2">
        <v>6.4573000000000005E-2</v>
      </c>
      <c r="N109" s="2">
        <v>5.9523E-2</v>
      </c>
      <c r="O109" s="2">
        <v>4.4257999999999999E-2</v>
      </c>
      <c r="P109" s="2">
        <v>2.6254E-2</v>
      </c>
      <c r="Q109" s="2">
        <v>3.1068999999999999E-2</v>
      </c>
      <c r="R109" s="2">
        <v>3.4069000000000002E-2</v>
      </c>
      <c r="S109" s="2">
        <v>3.8009000000000001E-2</v>
      </c>
      <c r="T109" s="30">
        <v>4.6945000000000001E-2</v>
      </c>
      <c r="U109" s="2">
        <v>6.5120999999999998E-2</v>
      </c>
      <c r="V109" s="2">
        <v>8.3233000000000001E-2</v>
      </c>
      <c r="W109" s="2">
        <v>5.1542999999999999E-2</v>
      </c>
    </row>
    <row r="111" spans="1:23" hidden="1" x14ac:dyDescent="0.35">
      <c r="A111" s="9" t="s">
        <v>66</v>
      </c>
    </row>
    <row r="112" spans="1:23" hidden="1" x14ac:dyDescent="0.35">
      <c r="A112" s="2" t="s">
        <v>22</v>
      </c>
      <c r="D112" s="78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</row>
    <row r="113" spans="1:19" hidden="1" x14ac:dyDescent="0.35">
      <c r="A113" s="17" t="s">
        <v>6</v>
      </c>
      <c r="B113" s="17"/>
      <c r="C113" s="17"/>
      <c r="D113" s="17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</row>
    <row r="114" spans="1:19" hidden="1" x14ac:dyDescent="0.35">
      <c r="A114" s="11" t="s">
        <v>7</v>
      </c>
      <c r="D114" s="10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</row>
    <row r="115" spans="1:19" hidden="1" x14ac:dyDescent="0.35">
      <c r="A115" s="2" t="s">
        <v>23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</row>
    <row r="116" spans="1:19" hidden="1" x14ac:dyDescent="0.35">
      <c r="A116" s="2" t="s">
        <v>67</v>
      </c>
      <c r="B116" s="2" t="s">
        <v>68</v>
      </c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</row>
    <row r="117" spans="1:19" hidden="1" x14ac:dyDescent="0.35"/>
    <row r="118" spans="1:19" hidden="1" x14ac:dyDescent="0.35">
      <c r="A118" s="9" t="s">
        <v>69</v>
      </c>
    </row>
    <row r="119" spans="1:19" hidden="1" x14ac:dyDescent="0.35">
      <c r="A119" s="2" t="s">
        <v>22</v>
      </c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</row>
    <row r="120" spans="1:19" hidden="1" x14ac:dyDescent="0.35">
      <c r="A120" s="17" t="s">
        <v>6</v>
      </c>
      <c r="B120" s="17"/>
      <c r="C120" s="17"/>
      <c r="D120" s="17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</row>
    <row r="121" spans="1:19" hidden="1" x14ac:dyDescent="0.35">
      <c r="A121" s="11" t="s">
        <v>7</v>
      </c>
      <c r="D121" s="10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</row>
    <row r="122" spans="1:19" hidden="1" x14ac:dyDescent="0.35">
      <c r="A122" s="2" t="s">
        <v>23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</row>
    <row r="123" spans="1:19" hidden="1" x14ac:dyDescent="0.35">
      <c r="A123" s="2" t="s">
        <v>70</v>
      </c>
      <c r="B123" s="2" t="s">
        <v>71</v>
      </c>
      <c r="D123" s="78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</row>
    <row r="124" spans="1:19" hidden="1" x14ac:dyDescent="0.35"/>
    <row r="125" spans="1:19" hidden="1" x14ac:dyDescent="0.35">
      <c r="A125" s="9" t="s">
        <v>72</v>
      </c>
    </row>
    <row r="126" spans="1:19" hidden="1" x14ac:dyDescent="0.35">
      <c r="A126" s="2" t="s">
        <v>22</v>
      </c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</row>
    <row r="127" spans="1:19" hidden="1" x14ac:dyDescent="0.35">
      <c r="A127" s="17" t="s">
        <v>6</v>
      </c>
      <c r="B127" s="17"/>
      <c r="C127" s="17"/>
      <c r="D127" s="17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</row>
    <row r="128" spans="1:19" hidden="1" x14ac:dyDescent="0.35">
      <c r="A128" s="11" t="s">
        <v>7</v>
      </c>
      <c r="D128" s="10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</row>
    <row r="129" spans="1:23" hidden="1" x14ac:dyDescent="0.35">
      <c r="A129" s="2" t="s">
        <v>23</v>
      </c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</row>
    <row r="130" spans="1:23" hidden="1" x14ac:dyDescent="0.35">
      <c r="A130" s="2" t="s">
        <v>73</v>
      </c>
      <c r="B130" s="2" t="s">
        <v>74</v>
      </c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</row>
    <row r="132" spans="1:23" x14ac:dyDescent="0.35">
      <c r="A132" s="9" t="s">
        <v>75</v>
      </c>
    </row>
    <row r="133" spans="1:23" x14ac:dyDescent="0.35">
      <c r="A133" s="2" t="s">
        <v>53</v>
      </c>
    </row>
    <row r="134" spans="1:23" x14ac:dyDescent="0.35">
      <c r="A134" s="4" t="s">
        <v>76</v>
      </c>
      <c r="B134" s="4"/>
      <c r="C134" s="4"/>
    </row>
    <row r="135" spans="1:23" x14ac:dyDescent="0.35">
      <c r="A135" s="4" t="s">
        <v>77</v>
      </c>
      <c r="B135" s="4"/>
      <c r="C135" s="4"/>
    </row>
    <row r="136" spans="1:23" x14ac:dyDescent="0.35">
      <c r="A136" s="4" t="s">
        <v>78</v>
      </c>
      <c r="B136" s="4"/>
      <c r="C136" s="4"/>
    </row>
    <row r="137" spans="1:23" x14ac:dyDescent="0.35">
      <c r="A137" s="4" t="s">
        <v>79</v>
      </c>
      <c r="B137" s="4"/>
      <c r="C137" s="4"/>
    </row>
    <row r="138" spans="1:23" x14ac:dyDescent="0.35">
      <c r="A138" s="35" t="s">
        <v>80</v>
      </c>
      <c r="B138" s="6"/>
      <c r="C138" s="6"/>
    </row>
    <row r="139" spans="1:23" x14ac:dyDescent="0.35">
      <c r="A139" s="6" t="s">
        <v>81</v>
      </c>
      <c r="B139" s="6"/>
      <c r="C139" s="6"/>
    </row>
    <row r="140" spans="1:23" x14ac:dyDescent="0.35">
      <c r="A140" s="6" t="s">
        <v>82</v>
      </c>
      <c r="B140" s="6"/>
      <c r="C140" s="6"/>
    </row>
    <row r="141" spans="1:23" x14ac:dyDescent="0.35">
      <c r="A141" s="2" t="s">
        <v>22</v>
      </c>
      <c r="D141" s="10">
        <f t="shared" ref="D141:W141" si="44">D147+D154+D161+D168</f>
        <v>26.885129999999997</v>
      </c>
      <c r="E141" s="10">
        <f t="shared" si="44"/>
        <v>25.329499999999999</v>
      </c>
      <c r="F141" s="10">
        <f t="shared" si="44"/>
        <v>28.094609999999999</v>
      </c>
      <c r="G141" s="10">
        <f t="shared" si="44"/>
        <v>27.490920000000003</v>
      </c>
      <c r="H141" s="10">
        <f t="shared" si="44"/>
        <v>20.743919999999999</v>
      </c>
      <c r="I141" s="10">
        <f t="shared" si="44"/>
        <v>24.807789999999997</v>
      </c>
      <c r="J141" s="10">
        <f t="shared" si="44"/>
        <v>24.82386</v>
      </c>
      <c r="K141" s="10">
        <f t="shared" si="44"/>
        <v>24.812190000000001</v>
      </c>
      <c r="L141" s="10">
        <f t="shared" si="44"/>
        <v>24.005069999999996</v>
      </c>
      <c r="M141" s="10">
        <f t="shared" si="44"/>
        <v>27.120450000000002</v>
      </c>
      <c r="N141" s="10">
        <f t="shared" si="44"/>
        <v>27.493270000000003</v>
      </c>
      <c r="O141" s="10">
        <f t="shared" si="44"/>
        <v>27.299950000000003</v>
      </c>
      <c r="P141" s="10">
        <f t="shared" si="44"/>
        <v>27.327989999999996</v>
      </c>
      <c r="Q141" s="10">
        <f t="shared" si="44"/>
        <v>28.007249999999996</v>
      </c>
      <c r="R141" s="10">
        <f t="shared" si="44"/>
        <v>28.42953</v>
      </c>
      <c r="S141" s="10">
        <f t="shared" si="44"/>
        <v>24.713949999999997</v>
      </c>
      <c r="T141" s="10">
        <f t="shared" si="44"/>
        <v>24.087569999999999</v>
      </c>
      <c r="U141" s="10">
        <f t="shared" si="44"/>
        <v>20.474089999999997</v>
      </c>
      <c r="V141" s="10">
        <f t="shared" si="44"/>
        <v>20.622409999999999</v>
      </c>
      <c r="W141" s="10">
        <f t="shared" si="44"/>
        <v>15.651159999999999</v>
      </c>
    </row>
    <row r="142" spans="1:23" x14ac:dyDescent="0.35">
      <c r="A142" s="17" t="s">
        <v>6</v>
      </c>
      <c r="B142" s="17"/>
      <c r="C142" s="17"/>
      <c r="D142" s="17"/>
      <c r="E142" s="18">
        <f t="shared" ref="E142:W142" si="45">(E141-$D141)/$D141</f>
        <v>-5.7862097003064425E-2</v>
      </c>
      <c r="F142" s="18">
        <f t="shared" si="45"/>
        <v>4.4986950035205441E-2</v>
      </c>
      <c r="G142" s="18">
        <f t="shared" si="45"/>
        <v>2.253253006401703E-2</v>
      </c>
      <c r="H142" s="18">
        <f t="shared" si="45"/>
        <v>-0.22842403960851215</v>
      </c>
      <c r="I142" s="18">
        <f t="shared" si="45"/>
        <v>-7.7267247731366742E-2</v>
      </c>
      <c r="J142" s="18">
        <f t="shared" si="45"/>
        <v>-7.6669519544818904E-2</v>
      </c>
      <c r="K142" s="18">
        <f t="shared" si="45"/>
        <v>-7.7103588489250224E-2</v>
      </c>
      <c r="L142" s="18">
        <f t="shared" si="45"/>
        <v>-0.10712464473855997</v>
      </c>
      <c r="M142" s="18">
        <f t="shared" si="45"/>
        <v>8.7527938306418869E-3</v>
      </c>
      <c r="N142" s="18">
        <f t="shared" si="45"/>
        <v>2.2619938977420082E-2</v>
      </c>
      <c r="O142" s="18">
        <f t="shared" si="45"/>
        <v>1.5429347003343707E-2</v>
      </c>
      <c r="P142" s="18">
        <f t="shared" si="45"/>
        <v>1.647230271901232E-2</v>
      </c>
      <c r="Q142" s="18">
        <f t="shared" si="45"/>
        <v>4.1737570173549433E-2</v>
      </c>
      <c r="R142" s="18">
        <f t="shared" si="45"/>
        <v>5.7444393982844913E-2</v>
      </c>
      <c r="S142" s="18">
        <f t="shared" si="45"/>
        <v>-8.0757653022321255E-2</v>
      </c>
      <c r="T142" s="26">
        <f t="shared" si="45"/>
        <v>-0.10405603394887797</v>
      </c>
      <c r="U142" s="26">
        <f t="shared" si="45"/>
        <v>-0.23846044263129845</v>
      </c>
      <c r="V142" s="26">
        <f t="shared" si="45"/>
        <v>-0.23294363836068485</v>
      </c>
      <c r="W142" s="26">
        <f t="shared" si="45"/>
        <v>-0.41785068549045512</v>
      </c>
    </row>
    <row r="143" spans="1:23" x14ac:dyDescent="0.35">
      <c r="A143" s="11" t="s">
        <v>7</v>
      </c>
      <c r="D143" s="10"/>
      <c r="E143" s="21">
        <f t="shared" ref="E143:W143" si="46">(E141-D141)/D141</f>
        <v>-5.7862097003064425E-2</v>
      </c>
      <c r="F143" s="21">
        <f t="shared" si="46"/>
        <v>0.1091655974259263</v>
      </c>
      <c r="G143" s="21">
        <f t="shared" si="46"/>
        <v>-2.1487751565157757E-2</v>
      </c>
      <c r="H143" s="21">
        <f t="shared" si="46"/>
        <v>-0.24542648991012314</v>
      </c>
      <c r="I143" s="21">
        <f t="shared" si="46"/>
        <v>0.1959065596087913</v>
      </c>
      <c r="J143" s="21">
        <f t="shared" si="46"/>
        <v>6.4778039478739118E-4</v>
      </c>
      <c r="K143" s="21">
        <f t="shared" si="46"/>
        <v>-4.7011222267603577E-4</v>
      </c>
      <c r="L143" s="21">
        <f t="shared" si="46"/>
        <v>-3.2529172152881494E-2</v>
      </c>
      <c r="M143" s="21">
        <f t="shared" si="46"/>
        <v>0.12978008395726426</v>
      </c>
      <c r="N143" s="21">
        <f t="shared" si="46"/>
        <v>1.37468220475693E-2</v>
      </c>
      <c r="O143" s="21">
        <f t="shared" si="46"/>
        <v>-7.0315389911785658E-3</v>
      </c>
      <c r="P143" s="21">
        <f t="shared" si="46"/>
        <v>1.0271081082563749E-3</v>
      </c>
      <c r="Q143" s="21">
        <f t="shared" si="46"/>
        <v>2.4855834622304802E-2</v>
      </c>
      <c r="R143" s="21">
        <f t="shared" si="46"/>
        <v>1.5077524569531256E-2</v>
      </c>
      <c r="S143" s="22">
        <f t="shared" si="46"/>
        <v>-0.13069438713900661</v>
      </c>
      <c r="T143" s="23">
        <f t="shared" si="46"/>
        <v>-2.5345199775835006E-2</v>
      </c>
      <c r="U143" s="23">
        <f t="shared" si="46"/>
        <v>-0.15001430198230883</v>
      </c>
      <c r="V143" s="23">
        <f t="shared" si="46"/>
        <v>7.2442780118677705E-3</v>
      </c>
      <c r="W143" s="23">
        <f t="shared" si="46"/>
        <v>-0.24106057439455428</v>
      </c>
    </row>
    <row r="144" spans="1:23" x14ac:dyDescent="0.35">
      <c r="A144" s="2" t="s">
        <v>23</v>
      </c>
      <c r="D144" s="12">
        <f t="shared" ref="D144:W144" si="47">D141/D$17</f>
        <v>0.45335048478297502</v>
      </c>
      <c r="E144" s="12">
        <f t="shared" si="47"/>
        <v>0.43690641117757523</v>
      </c>
      <c r="F144" s="12">
        <f t="shared" si="47"/>
        <v>0.47620746572479111</v>
      </c>
      <c r="G144" s="12">
        <f t="shared" si="47"/>
        <v>0.47242162366850166</v>
      </c>
      <c r="H144" s="12">
        <f t="shared" si="47"/>
        <v>0.42990385481709875</v>
      </c>
      <c r="I144" s="12">
        <f t="shared" si="47"/>
        <v>0.46082837561246381</v>
      </c>
      <c r="J144" s="12">
        <f t="shared" si="47"/>
        <v>0.47075636098583545</v>
      </c>
      <c r="K144" s="12">
        <f t="shared" si="47"/>
        <v>0.4703106026568255</v>
      </c>
      <c r="L144" s="12">
        <f t="shared" si="47"/>
        <v>0.48413725897991927</v>
      </c>
      <c r="M144" s="12">
        <f t="shared" si="47"/>
        <v>0.51239347319673612</v>
      </c>
      <c r="N144" s="12">
        <f t="shared" si="47"/>
        <v>0.51121737667578171</v>
      </c>
      <c r="O144" s="12">
        <f t="shared" si="47"/>
        <v>0.50628742002269767</v>
      </c>
      <c r="P144" s="12">
        <f t="shared" si="47"/>
        <v>0.51812965662243815</v>
      </c>
      <c r="Q144" s="12">
        <f t="shared" si="47"/>
        <v>0.5536148628495855</v>
      </c>
      <c r="R144" s="12">
        <f t="shared" si="47"/>
        <v>0.56351722880784838</v>
      </c>
      <c r="S144" s="12">
        <f t="shared" si="47"/>
        <v>0.54879936273450458</v>
      </c>
      <c r="T144" s="27">
        <f t="shared" si="47"/>
        <v>0.53242123260995644</v>
      </c>
      <c r="U144" s="27">
        <f t="shared" si="47"/>
        <v>0.52551473984874264</v>
      </c>
      <c r="V144" s="27">
        <f t="shared" si="47"/>
        <v>0.54347128322820881</v>
      </c>
      <c r="W144" s="27">
        <f t="shared" si="47"/>
        <v>0.4766568789777812</v>
      </c>
    </row>
    <row r="145" spans="1:23" x14ac:dyDescent="0.35"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</row>
    <row r="146" spans="1:23" x14ac:dyDescent="0.35">
      <c r="A146" s="9" t="s">
        <v>83</v>
      </c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/>
    </row>
    <row r="147" spans="1:23" x14ac:dyDescent="0.35">
      <c r="A147" s="2" t="s">
        <v>22</v>
      </c>
      <c r="D147" s="10">
        <f t="shared" ref="D147:W147" si="48">D151</f>
        <v>9.0707100000000001</v>
      </c>
      <c r="E147" s="10">
        <f t="shared" si="48"/>
        <v>7.9280200000000001</v>
      </c>
      <c r="F147" s="10">
        <f t="shared" si="48"/>
        <v>8.1153200000000005</v>
      </c>
      <c r="G147" s="10">
        <f t="shared" si="48"/>
        <v>7.3819499999999998</v>
      </c>
      <c r="H147" s="10">
        <f t="shared" si="48"/>
        <v>5.7165699999999999</v>
      </c>
      <c r="I147" s="10">
        <f t="shared" si="48"/>
        <v>6.1345099999999997</v>
      </c>
      <c r="J147" s="10">
        <f t="shared" si="48"/>
        <v>5.6301800000000002</v>
      </c>
      <c r="K147" s="10">
        <f t="shared" si="48"/>
        <v>5.7889200000000001</v>
      </c>
      <c r="L147" s="10">
        <f t="shared" si="48"/>
        <v>6.1754199999999999</v>
      </c>
      <c r="M147" s="10">
        <f t="shared" si="48"/>
        <v>6.5965199999999999</v>
      </c>
      <c r="N147" s="10">
        <f t="shared" si="48"/>
        <v>7.2996100000000004</v>
      </c>
      <c r="O147" s="10">
        <f t="shared" si="48"/>
        <v>8.4481999999999999</v>
      </c>
      <c r="P147" s="10">
        <f t="shared" si="48"/>
        <v>8.8142999999999994</v>
      </c>
      <c r="Q147" s="10">
        <f t="shared" si="48"/>
        <v>8.4075000000000006</v>
      </c>
      <c r="R147" s="10">
        <f t="shared" si="48"/>
        <v>8.5189699999999995</v>
      </c>
      <c r="S147" s="10">
        <f t="shared" si="48"/>
        <v>7.5181699999999996</v>
      </c>
      <c r="T147" s="29">
        <f t="shared" si="48"/>
        <v>7.4265299999999996</v>
      </c>
      <c r="U147" s="29">
        <f t="shared" si="48"/>
        <v>6.6263800000000002</v>
      </c>
      <c r="V147" s="29">
        <f t="shared" si="48"/>
        <v>6.4939299999999998</v>
      </c>
      <c r="W147" s="29">
        <f t="shared" si="48"/>
        <v>6.02325</v>
      </c>
    </row>
    <row r="148" spans="1:23" x14ac:dyDescent="0.35">
      <c r="A148" s="17" t="s">
        <v>6</v>
      </c>
      <c r="B148" s="17"/>
      <c r="C148" s="45"/>
      <c r="D148" s="17"/>
      <c r="E148" s="18">
        <f t="shared" ref="E148:W148" si="49">(E147-$D147)/$D147</f>
        <v>-0.1259758056425572</v>
      </c>
      <c r="F148" s="18">
        <f t="shared" si="49"/>
        <v>-0.10532692589664971</v>
      </c>
      <c r="G148" s="18">
        <f t="shared" si="49"/>
        <v>-0.18617726727014758</v>
      </c>
      <c r="H148" s="18">
        <f t="shared" si="49"/>
        <v>-0.36977700753303766</v>
      </c>
      <c r="I148" s="18">
        <f t="shared" si="49"/>
        <v>-0.32370123176686283</v>
      </c>
      <c r="J148" s="18">
        <f t="shared" si="49"/>
        <v>-0.37930106904531175</v>
      </c>
      <c r="K148" s="18">
        <f t="shared" si="49"/>
        <v>-0.3618007851645571</v>
      </c>
      <c r="L148" s="18">
        <f t="shared" si="49"/>
        <v>-0.31919111072892864</v>
      </c>
      <c r="M148" s="18">
        <f t="shared" si="49"/>
        <v>-0.27276696091044694</v>
      </c>
      <c r="N148" s="18">
        <f t="shared" si="49"/>
        <v>-0.19525483672171193</v>
      </c>
      <c r="O148" s="18">
        <f t="shared" si="49"/>
        <v>-6.8628585854911037E-2</v>
      </c>
      <c r="P148" s="18">
        <f t="shared" si="49"/>
        <v>-2.8267908465820283E-2</v>
      </c>
      <c r="Q148" s="18">
        <f t="shared" si="49"/>
        <v>-7.31155554526602E-2</v>
      </c>
      <c r="R148" s="18">
        <f t="shared" si="49"/>
        <v>-6.0826550512583975E-2</v>
      </c>
      <c r="S148" s="18">
        <f t="shared" si="49"/>
        <v>-0.17115969973684536</v>
      </c>
      <c r="T148" s="26">
        <f t="shared" si="49"/>
        <v>-0.18126254725374313</v>
      </c>
      <c r="U148" s="26">
        <f t="shared" si="49"/>
        <v>-0.26947504660605398</v>
      </c>
      <c r="V148" s="26">
        <f t="shared" si="49"/>
        <v>-0.28407699066555986</v>
      </c>
      <c r="W148" s="26">
        <f t="shared" si="49"/>
        <v>-0.33596708526675423</v>
      </c>
    </row>
    <row r="149" spans="1:23" x14ac:dyDescent="0.35">
      <c r="A149" s="11" t="s">
        <v>7</v>
      </c>
      <c r="D149" s="10"/>
      <c r="E149" s="21">
        <f t="shared" ref="E149:W149" si="50">(E147-D147)/D147</f>
        <v>-0.1259758056425572</v>
      </c>
      <c r="F149" s="21">
        <f t="shared" si="50"/>
        <v>2.3625066536159148E-2</v>
      </c>
      <c r="G149" s="21">
        <f t="shared" si="50"/>
        <v>-9.0368586820975719E-2</v>
      </c>
      <c r="H149" s="21">
        <f t="shared" si="50"/>
        <v>-0.2256016364239801</v>
      </c>
      <c r="I149" s="21">
        <f t="shared" si="50"/>
        <v>7.3110274167901335E-2</v>
      </c>
      <c r="J149" s="21">
        <f t="shared" si="50"/>
        <v>-8.2211945208337675E-2</v>
      </c>
      <c r="K149" s="21">
        <f t="shared" si="50"/>
        <v>2.8194480460660205E-2</v>
      </c>
      <c r="L149" s="21">
        <f t="shared" si="50"/>
        <v>6.6765476116443109E-2</v>
      </c>
      <c r="M149" s="21">
        <f t="shared" si="50"/>
        <v>6.8189693980328467E-2</v>
      </c>
      <c r="N149" s="21">
        <f t="shared" si="50"/>
        <v>0.10658498723569404</v>
      </c>
      <c r="O149" s="21">
        <f t="shared" si="50"/>
        <v>0.15734950223368091</v>
      </c>
      <c r="P149" s="21">
        <f t="shared" si="50"/>
        <v>4.3334674841978102E-2</v>
      </c>
      <c r="Q149" s="21">
        <f t="shared" si="50"/>
        <v>-4.615227527994268E-2</v>
      </c>
      <c r="R149" s="21">
        <f t="shared" si="50"/>
        <v>1.3258400237882705E-2</v>
      </c>
      <c r="S149" s="22">
        <f t="shared" si="50"/>
        <v>-0.1174789910047811</v>
      </c>
      <c r="T149" s="23">
        <f t="shared" si="50"/>
        <v>-1.2189136452088732E-2</v>
      </c>
      <c r="U149" s="23">
        <f t="shared" si="50"/>
        <v>-0.10774210836016275</v>
      </c>
      <c r="V149" s="23">
        <f t="shared" si="50"/>
        <v>-1.9988289231827997E-2</v>
      </c>
      <c r="W149" s="23">
        <f t="shared" si="50"/>
        <v>-7.2479992854865977E-2</v>
      </c>
    </row>
    <row r="150" spans="1:23" x14ac:dyDescent="0.35">
      <c r="A150" s="2" t="s">
        <v>23</v>
      </c>
      <c r="D150" s="12">
        <f t="shared" ref="D150:W150" si="51">D147/D$17</f>
        <v>0.15295484068054646</v>
      </c>
      <c r="E150" s="12">
        <f t="shared" si="51"/>
        <v>0.13674974894664482</v>
      </c>
      <c r="F150" s="12">
        <f t="shared" si="51"/>
        <v>0.13755577923116613</v>
      </c>
      <c r="G150" s="12">
        <f t="shared" si="51"/>
        <v>0.12685616941301694</v>
      </c>
      <c r="H150" s="12">
        <f t="shared" si="51"/>
        <v>0.118472086246562</v>
      </c>
      <c r="I150" s="12">
        <f t="shared" si="51"/>
        <v>0.11395437797878875</v>
      </c>
      <c r="J150" s="12">
        <f t="shared" si="51"/>
        <v>0.10676998051452236</v>
      </c>
      <c r="K150" s="12">
        <f t="shared" si="51"/>
        <v>0.10972793832112966</v>
      </c>
      <c r="L150" s="12">
        <f t="shared" si="51"/>
        <v>0.12454664418182382</v>
      </c>
      <c r="M150" s="12">
        <f t="shared" si="51"/>
        <v>0.12462970908711817</v>
      </c>
      <c r="N150" s="12">
        <f t="shared" si="51"/>
        <v>0.13573094342565661</v>
      </c>
      <c r="O150" s="12">
        <f t="shared" si="51"/>
        <v>0.15667491632166922</v>
      </c>
      <c r="P150" s="12">
        <f t="shared" si="51"/>
        <v>0.16711621426849019</v>
      </c>
      <c r="Q150" s="12">
        <f t="shared" si="51"/>
        <v>0.16618971728419932</v>
      </c>
      <c r="R150" s="12">
        <f t="shared" si="51"/>
        <v>0.1688591533766895</v>
      </c>
      <c r="S150" s="12">
        <f t="shared" si="51"/>
        <v>0.1669489055747734</v>
      </c>
      <c r="T150" s="27">
        <f t="shared" si="51"/>
        <v>0.16415280813360664</v>
      </c>
      <c r="U150" s="27">
        <f t="shared" si="51"/>
        <v>0.17008132531599265</v>
      </c>
      <c r="V150" s="27">
        <f t="shared" si="51"/>
        <v>0.17113734380676954</v>
      </c>
      <c r="W150" s="27">
        <f t="shared" si="51"/>
        <v>0.18343838707820512</v>
      </c>
    </row>
    <row r="151" spans="1:23" x14ac:dyDescent="0.35">
      <c r="A151" s="2" t="s">
        <v>84</v>
      </c>
      <c r="B151" s="2" t="s">
        <v>85</v>
      </c>
      <c r="D151" s="2">
        <v>9.0707100000000001</v>
      </c>
      <c r="E151" s="2">
        <v>7.9280200000000001</v>
      </c>
      <c r="F151" s="2">
        <v>8.1153200000000005</v>
      </c>
      <c r="G151" s="2">
        <v>7.3819499999999998</v>
      </c>
      <c r="H151" s="2">
        <v>5.7165699999999999</v>
      </c>
      <c r="I151" s="2">
        <v>6.1345099999999997</v>
      </c>
      <c r="J151" s="2">
        <v>5.6301800000000002</v>
      </c>
      <c r="K151" s="2">
        <v>5.7889200000000001</v>
      </c>
      <c r="L151" s="2">
        <v>6.1754199999999999</v>
      </c>
      <c r="M151" s="2">
        <v>6.5965199999999999</v>
      </c>
      <c r="N151" s="2">
        <v>7.2996100000000004</v>
      </c>
      <c r="O151" s="2">
        <v>8.4481999999999999</v>
      </c>
      <c r="P151" s="2">
        <v>8.8142999999999994</v>
      </c>
      <c r="Q151" s="2">
        <v>8.4075000000000006</v>
      </c>
      <c r="R151" s="2">
        <v>8.5189699999999995</v>
      </c>
      <c r="S151" s="2">
        <v>7.5181699999999996</v>
      </c>
      <c r="T151" s="30">
        <v>7.4265299999999996</v>
      </c>
      <c r="U151" s="2">
        <v>6.6263800000000002</v>
      </c>
      <c r="V151" s="2">
        <v>6.4939299999999998</v>
      </c>
      <c r="W151" s="2">
        <v>6.02325</v>
      </c>
    </row>
    <row r="152" spans="1:23" x14ac:dyDescent="0.35"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</row>
    <row r="153" spans="1:23" x14ac:dyDescent="0.35">
      <c r="A153" s="9" t="s">
        <v>86</v>
      </c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/>
    </row>
    <row r="154" spans="1:23" x14ac:dyDescent="0.35">
      <c r="A154" s="2" t="s">
        <v>22</v>
      </c>
      <c r="D154" s="10">
        <f t="shared" ref="D154:W154" si="52">D158</f>
        <v>17.2913</v>
      </c>
      <c r="E154" s="10">
        <f t="shared" si="52"/>
        <v>16.869399999999999</v>
      </c>
      <c r="F154" s="10">
        <f t="shared" si="52"/>
        <v>19.242899999999999</v>
      </c>
      <c r="G154" s="10">
        <f t="shared" si="52"/>
        <v>19.490300000000001</v>
      </c>
      <c r="H154" s="10">
        <f t="shared" si="52"/>
        <v>14.5246</v>
      </c>
      <c r="I154" s="10">
        <f t="shared" si="52"/>
        <v>18.0639</v>
      </c>
      <c r="J154" s="10">
        <f t="shared" si="52"/>
        <v>18.593499999999999</v>
      </c>
      <c r="K154" s="10">
        <f t="shared" si="52"/>
        <v>18.3718</v>
      </c>
      <c r="L154" s="10">
        <f t="shared" si="52"/>
        <v>17.146799999999999</v>
      </c>
      <c r="M154" s="10">
        <f t="shared" si="52"/>
        <v>19.718800000000002</v>
      </c>
      <c r="N154" s="10">
        <f t="shared" si="52"/>
        <v>19.3157</v>
      </c>
      <c r="O154" s="10">
        <f t="shared" si="52"/>
        <v>17.8186</v>
      </c>
      <c r="P154" s="10">
        <f t="shared" si="52"/>
        <v>17.317599999999999</v>
      </c>
      <c r="Q154" s="10">
        <f t="shared" si="52"/>
        <v>18.236899999999999</v>
      </c>
      <c r="R154" s="10">
        <f t="shared" si="52"/>
        <v>18.498899999999999</v>
      </c>
      <c r="S154" s="10">
        <f t="shared" si="52"/>
        <v>15.9328</v>
      </c>
      <c r="T154" s="29">
        <f t="shared" si="52"/>
        <v>15.3765</v>
      </c>
      <c r="U154" s="29">
        <f t="shared" si="52"/>
        <v>12.678699999999999</v>
      </c>
      <c r="V154" s="29">
        <f t="shared" si="52"/>
        <v>13.141</v>
      </c>
      <c r="W154" s="29">
        <f t="shared" si="52"/>
        <v>8.4844799999999996</v>
      </c>
    </row>
    <row r="155" spans="1:23" x14ac:dyDescent="0.35">
      <c r="A155" s="17" t="s">
        <v>6</v>
      </c>
      <c r="B155" s="17"/>
      <c r="C155" s="17"/>
      <c r="D155" s="17"/>
      <c r="E155" s="18">
        <f t="shared" ref="E155:W155" si="53">(E154-$D154)/$D154</f>
        <v>-2.4399553532701464E-2</v>
      </c>
      <c r="F155" s="18">
        <f t="shared" si="53"/>
        <v>0.11286600776112837</v>
      </c>
      <c r="G155" s="18">
        <f t="shared" si="53"/>
        <v>0.12717378103439311</v>
      </c>
      <c r="H155" s="18">
        <f t="shared" si="53"/>
        <v>-0.16000532059474998</v>
      </c>
      <c r="I155" s="18">
        <f t="shared" si="53"/>
        <v>4.4681429389346126E-2</v>
      </c>
      <c r="J155" s="18">
        <f t="shared" si="53"/>
        <v>7.5309548732599582E-2</v>
      </c>
      <c r="K155" s="18">
        <f t="shared" si="53"/>
        <v>6.2488072036226354E-2</v>
      </c>
      <c r="L155" s="18">
        <f t="shared" si="53"/>
        <v>-8.3568037105365561E-3</v>
      </c>
      <c r="M155" s="18">
        <f t="shared" si="53"/>
        <v>0.14038851908185052</v>
      </c>
      <c r="N155" s="18">
        <f t="shared" si="53"/>
        <v>0.11707621751979319</v>
      </c>
      <c r="O155" s="18">
        <f t="shared" si="53"/>
        <v>3.0495104474504538E-2</v>
      </c>
      <c r="P155" s="18">
        <f t="shared" si="53"/>
        <v>1.5209961078692235E-3</v>
      </c>
      <c r="Q155" s="18">
        <f t="shared" si="53"/>
        <v>5.4686460821337837E-2</v>
      </c>
      <c r="R155" s="18">
        <f t="shared" si="53"/>
        <v>6.9838589348400607E-2</v>
      </c>
      <c r="S155" s="18">
        <f t="shared" si="53"/>
        <v>-7.8565521389369189E-2</v>
      </c>
      <c r="T155" s="26">
        <f t="shared" si="53"/>
        <v>-0.11073776986114402</v>
      </c>
      <c r="U155" s="26">
        <f t="shared" si="53"/>
        <v>-0.26675842764858632</v>
      </c>
      <c r="V155" s="26">
        <f t="shared" si="53"/>
        <v>-0.24002243903003243</v>
      </c>
      <c r="W155" s="26">
        <f t="shared" si="53"/>
        <v>-0.50932087234620882</v>
      </c>
    </row>
    <row r="156" spans="1:23" x14ac:dyDescent="0.35">
      <c r="A156" s="11" t="s">
        <v>7</v>
      </c>
      <c r="D156" s="10"/>
      <c r="E156" s="21">
        <f t="shared" ref="E156:W156" si="54">(E154-D154)/D154</f>
        <v>-2.4399553532701464E-2</v>
      </c>
      <c r="F156" s="21">
        <f t="shared" si="54"/>
        <v>0.14069854292387401</v>
      </c>
      <c r="G156" s="21">
        <f t="shared" si="54"/>
        <v>1.2856689999948163E-2</v>
      </c>
      <c r="H156" s="21">
        <f t="shared" si="54"/>
        <v>-0.25477801778320508</v>
      </c>
      <c r="I156" s="21">
        <f t="shared" si="54"/>
        <v>0.24367624581744082</v>
      </c>
      <c r="J156" s="21">
        <f t="shared" si="54"/>
        <v>2.9318142815228078E-2</v>
      </c>
      <c r="K156" s="21">
        <f t="shared" si="54"/>
        <v>-1.1923521660795357E-2</v>
      </c>
      <c r="L156" s="21">
        <f t="shared" si="54"/>
        <v>-6.6678278666216784E-2</v>
      </c>
      <c r="M156" s="21">
        <f t="shared" si="54"/>
        <v>0.14999883360160512</v>
      </c>
      <c r="N156" s="21">
        <f t="shared" si="54"/>
        <v>-2.0442420431263666E-2</v>
      </c>
      <c r="O156" s="21">
        <f t="shared" si="54"/>
        <v>-7.7506898533317437E-2</v>
      </c>
      <c r="P156" s="21">
        <f t="shared" si="54"/>
        <v>-2.8116687057344641E-2</v>
      </c>
      <c r="Q156" s="21">
        <f t="shared" si="54"/>
        <v>5.3084723056312642E-2</v>
      </c>
      <c r="R156" s="21">
        <f t="shared" si="54"/>
        <v>1.4366476758659666E-2</v>
      </c>
      <c r="S156" s="22">
        <f t="shared" si="54"/>
        <v>-0.13871635610766039</v>
      </c>
      <c r="T156" s="23">
        <f t="shared" si="54"/>
        <v>-3.4915394657561771E-2</v>
      </c>
      <c r="U156" s="23">
        <f t="shared" si="54"/>
        <v>-0.17544954963743381</v>
      </c>
      <c r="V156" s="23">
        <f t="shared" si="54"/>
        <v>3.6462728828665469E-2</v>
      </c>
      <c r="W156" s="23">
        <f t="shared" si="54"/>
        <v>-0.35435050604976792</v>
      </c>
    </row>
    <row r="157" spans="1:23" x14ac:dyDescent="0.35">
      <c r="A157" s="2" t="s">
        <v>23</v>
      </c>
      <c r="D157" s="12">
        <f t="shared" ref="D157:W157" si="55">D154/D$17</f>
        <v>0.2915745334885067</v>
      </c>
      <c r="E157" s="12">
        <f t="shared" si="55"/>
        <v>0.29097885914522542</v>
      </c>
      <c r="F157" s="12">
        <f t="shared" si="55"/>
        <v>0.32616977570415046</v>
      </c>
      <c r="G157" s="12">
        <f t="shared" si="55"/>
        <v>0.33493383167191926</v>
      </c>
      <c r="H157" s="12">
        <f t="shared" si="55"/>
        <v>0.30101261139053914</v>
      </c>
      <c r="I157" s="12">
        <f t="shared" si="55"/>
        <v>0.33555418254612712</v>
      </c>
      <c r="J157" s="12">
        <f t="shared" si="55"/>
        <v>0.35260464722207308</v>
      </c>
      <c r="K157" s="12">
        <f t="shared" si="55"/>
        <v>0.34823416755597414</v>
      </c>
      <c r="L157" s="12">
        <f t="shared" si="55"/>
        <v>0.34581881045449486</v>
      </c>
      <c r="M157" s="12">
        <f t="shared" si="55"/>
        <v>0.37255224080986121</v>
      </c>
      <c r="N157" s="12">
        <f t="shared" si="55"/>
        <v>0.35916140505135968</v>
      </c>
      <c r="O157" s="12">
        <f t="shared" si="55"/>
        <v>0.33045236428698366</v>
      </c>
      <c r="P157" s="12">
        <f t="shared" si="55"/>
        <v>0.32833597134383963</v>
      </c>
      <c r="Q157" s="12">
        <f t="shared" si="55"/>
        <v>0.36048590605295439</v>
      </c>
      <c r="R157" s="12">
        <f t="shared" si="55"/>
        <v>0.36667679219436639</v>
      </c>
      <c r="S157" s="12">
        <f t="shared" si="55"/>
        <v>0.35380465229460756</v>
      </c>
      <c r="T157" s="27">
        <f t="shared" si="55"/>
        <v>0.33987550770903807</v>
      </c>
      <c r="U157" s="27">
        <f t="shared" si="55"/>
        <v>0.32542807676044472</v>
      </c>
      <c r="V157" s="27">
        <f t="shared" si="55"/>
        <v>0.34631045221687923</v>
      </c>
      <c r="W157" s="27">
        <f t="shared" si="55"/>
        <v>0.25839527271776691</v>
      </c>
    </row>
    <row r="158" spans="1:23" x14ac:dyDescent="0.35">
      <c r="A158" s="2" t="s">
        <v>87</v>
      </c>
      <c r="B158" s="2" t="s">
        <v>88</v>
      </c>
      <c r="D158" s="2">
        <v>17.2913</v>
      </c>
      <c r="E158" s="2">
        <v>16.869399999999999</v>
      </c>
      <c r="F158" s="2">
        <v>19.242899999999999</v>
      </c>
      <c r="G158" s="2">
        <v>19.490300000000001</v>
      </c>
      <c r="H158" s="2">
        <v>14.5246</v>
      </c>
      <c r="I158" s="2">
        <v>18.0639</v>
      </c>
      <c r="J158" s="2">
        <v>18.593499999999999</v>
      </c>
      <c r="K158" s="2">
        <v>18.3718</v>
      </c>
      <c r="L158" s="2">
        <v>17.146799999999999</v>
      </c>
      <c r="M158" s="2">
        <v>19.718800000000002</v>
      </c>
      <c r="N158" s="2">
        <v>19.3157</v>
      </c>
      <c r="O158" s="2">
        <v>17.8186</v>
      </c>
      <c r="P158" s="2">
        <v>17.317599999999999</v>
      </c>
      <c r="Q158" s="2">
        <v>18.236899999999999</v>
      </c>
      <c r="R158" s="2">
        <v>18.498899999999999</v>
      </c>
      <c r="S158" s="2">
        <v>15.9328</v>
      </c>
      <c r="T158" s="30">
        <v>15.3765</v>
      </c>
      <c r="U158" s="2">
        <v>12.678699999999999</v>
      </c>
      <c r="V158" s="2">
        <v>13.141</v>
      </c>
      <c r="W158" s="2">
        <v>8.4844799999999996</v>
      </c>
    </row>
    <row r="159" spans="1:23" x14ac:dyDescent="0.35">
      <c r="T159" s="30"/>
    </row>
    <row r="160" spans="1:23" x14ac:dyDescent="0.35">
      <c r="A160" s="9" t="s">
        <v>89</v>
      </c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</row>
    <row r="161" spans="1:23" x14ac:dyDescent="0.35">
      <c r="A161" s="2" t="s">
        <v>22</v>
      </c>
      <c r="D161" s="10">
        <f t="shared" ref="D161:W161" si="56">D165</f>
        <v>0.51176999999999995</v>
      </c>
      <c r="E161" s="10">
        <f t="shared" si="56"/>
        <v>0.52432000000000001</v>
      </c>
      <c r="F161" s="10">
        <f t="shared" si="56"/>
        <v>0.72345000000000004</v>
      </c>
      <c r="G161" s="10">
        <f t="shared" si="56"/>
        <v>0.60431000000000001</v>
      </c>
      <c r="H161" s="10">
        <f t="shared" si="56"/>
        <v>0.48846000000000001</v>
      </c>
      <c r="I161" s="10">
        <f t="shared" si="56"/>
        <v>0.59584999999999999</v>
      </c>
      <c r="J161" s="10">
        <f t="shared" si="56"/>
        <v>0.58613999999999999</v>
      </c>
      <c r="K161" s="10">
        <f t="shared" si="56"/>
        <v>0.63692000000000004</v>
      </c>
      <c r="L161" s="10">
        <f t="shared" si="56"/>
        <v>0.66807000000000005</v>
      </c>
      <c r="M161" s="10">
        <f t="shared" si="56"/>
        <v>0.78234000000000004</v>
      </c>
      <c r="N161" s="10">
        <f t="shared" si="56"/>
        <v>0.85074000000000005</v>
      </c>
      <c r="O161" s="10">
        <f t="shared" si="56"/>
        <v>0.98438000000000003</v>
      </c>
      <c r="P161" s="10">
        <f t="shared" si="56"/>
        <v>1.1431199999999999</v>
      </c>
      <c r="Q161" s="10">
        <f t="shared" si="56"/>
        <v>1.3029599999999999</v>
      </c>
      <c r="R161" s="10">
        <f t="shared" si="56"/>
        <v>1.3441700000000001</v>
      </c>
      <c r="S161" s="10">
        <f t="shared" si="56"/>
        <v>1.19129</v>
      </c>
      <c r="T161" s="29">
        <f t="shared" si="56"/>
        <v>1.2149300000000001</v>
      </c>
      <c r="U161" s="29">
        <f t="shared" si="56"/>
        <v>1.1120000000000001</v>
      </c>
      <c r="V161" s="29">
        <f t="shared" si="56"/>
        <v>0.92428999999999994</v>
      </c>
      <c r="W161" s="29">
        <f t="shared" si="56"/>
        <v>1.07704</v>
      </c>
    </row>
    <row r="162" spans="1:23" x14ac:dyDescent="0.35">
      <c r="A162" s="17" t="s">
        <v>6</v>
      </c>
      <c r="B162" s="17"/>
      <c r="C162" s="17"/>
      <c r="D162" s="17"/>
      <c r="E162" s="18">
        <f t="shared" ref="E162:W162" si="57">(E161-$D161)/$D161</f>
        <v>2.4522734822283569E-2</v>
      </c>
      <c r="F162" s="18">
        <f t="shared" si="57"/>
        <v>0.41362330734509667</v>
      </c>
      <c r="G162" s="18">
        <f t="shared" si="57"/>
        <v>0.18082341676925195</v>
      </c>
      <c r="H162" s="18">
        <f t="shared" si="57"/>
        <v>-4.5547804677882532E-2</v>
      </c>
      <c r="I162" s="18">
        <f t="shared" si="57"/>
        <v>0.16429255329542578</v>
      </c>
      <c r="J162" s="18">
        <f t="shared" si="57"/>
        <v>0.14531918635324473</v>
      </c>
      <c r="K162" s="18">
        <f t="shared" si="57"/>
        <v>0.2445434472516953</v>
      </c>
      <c r="L162" s="18">
        <f t="shared" si="57"/>
        <v>0.30541063368310006</v>
      </c>
      <c r="M162" s="18">
        <f t="shared" si="57"/>
        <v>0.52869453074623385</v>
      </c>
      <c r="N162" s="18">
        <f t="shared" si="57"/>
        <v>0.66234832053461545</v>
      </c>
      <c r="O162" s="18">
        <f t="shared" si="57"/>
        <v>0.92348125134337722</v>
      </c>
      <c r="P162" s="18">
        <f t="shared" si="57"/>
        <v>1.2336596517967056</v>
      </c>
      <c r="Q162" s="18">
        <f t="shared" si="57"/>
        <v>1.5459874553021866</v>
      </c>
      <c r="R162" s="18">
        <f t="shared" si="57"/>
        <v>1.6265119096469121</v>
      </c>
      <c r="S162" s="18">
        <f t="shared" si="57"/>
        <v>1.3277839654532311</v>
      </c>
      <c r="T162" s="26">
        <f t="shared" si="57"/>
        <v>1.3739765910467596</v>
      </c>
      <c r="U162" s="26">
        <f t="shared" si="57"/>
        <v>1.1728510854485417</v>
      </c>
      <c r="V162" s="26">
        <f t="shared" si="57"/>
        <v>0.80606522461261898</v>
      </c>
      <c r="W162" s="26">
        <f t="shared" si="57"/>
        <v>1.1045391484455911</v>
      </c>
    </row>
    <row r="163" spans="1:23" x14ac:dyDescent="0.35">
      <c r="A163" s="11" t="s">
        <v>7</v>
      </c>
      <c r="D163" s="10"/>
      <c r="E163" s="21">
        <f t="shared" ref="E163:W163" si="58">(E161-D161)/D161</f>
        <v>2.4522734822283569E-2</v>
      </c>
      <c r="F163" s="21">
        <f t="shared" si="58"/>
        <v>0.37978715288373516</v>
      </c>
      <c r="G163" s="21">
        <f t="shared" si="58"/>
        <v>-0.16468311562651189</v>
      </c>
      <c r="H163" s="21">
        <f t="shared" si="58"/>
        <v>-0.19170624348430443</v>
      </c>
      <c r="I163" s="21">
        <f t="shared" si="58"/>
        <v>0.21985423576137245</v>
      </c>
      <c r="J163" s="21">
        <f t="shared" si="58"/>
        <v>-1.6296047663002428E-2</v>
      </c>
      <c r="K163" s="21">
        <f t="shared" si="58"/>
        <v>8.6634592418193684E-2</v>
      </c>
      <c r="L163" s="21">
        <f t="shared" si="58"/>
        <v>4.8907241097783098E-2</v>
      </c>
      <c r="M163" s="21">
        <f t="shared" si="58"/>
        <v>0.17104495037945122</v>
      </c>
      <c r="N163" s="21">
        <f t="shared" si="58"/>
        <v>8.743001763938954E-2</v>
      </c>
      <c r="O163" s="21">
        <f t="shared" si="58"/>
        <v>0.15708677151656203</v>
      </c>
      <c r="P163" s="21">
        <f t="shared" si="58"/>
        <v>0.16125886344704268</v>
      </c>
      <c r="Q163" s="21">
        <f t="shared" si="58"/>
        <v>0.13982783959689271</v>
      </c>
      <c r="R163" s="21">
        <f t="shared" si="58"/>
        <v>3.162798550991603E-2</v>
      </c>
      <c r="S163" s="22">
        <f t="shared" si="58"/>
        <v>-0.11373561379884993</v>
      </c>
      <c r="T163" s="23">
        <f t="shared" si="58"/>
        <v>1.9844034617935269E-2</v>
      </c>
      <c r="U163" s="23">
        <f t="shared" si="58"/>
        <v>-8.4720930423975008E-2</v>
      </c>
      <c r="V163" s="23">
        <f t="shared" si="58"/>
        <v>-0.1688039568345325</v>
      </c>
      <c r="W163" s="23">
        <f t="shared" si="58"/>
        <v>0.165261984874877</v>
      </c>
    </row>
    <row r="164" spans="1:23" x14ac:dyDescent="0.35">
      <c r="A164" s="2" t="s">
        <v>23</v>
      </c>
      <c r="D164" s="12">
        <f t="shared" ref="D164:W164" si="59">D161/D$17</f>
        <v>8.6297212472985305E-3</v>
      </c>
      <c r="E164" s="12">
        <f t="shared" si="59"/>
        <v>9.043951499580578E-3</v>
      </c>
      <c r="F164" s="12">
        <f t="shared" si="59"/>
        <v>1.2262576027166783E-2</v>
      </c>
      <c r="G164" s="12">
        <f t="shared" si="59"/>
        <v>1.0384851121719907E-2</v>
      </c>
      <c r="H164" s="12">
        <f t="shared" si="59"/>
        <v>1.0123006496552246E-2</v>
      </c>
      <c r="I164" s="12">
        <f t="shared" si="59"/>
        <v>1.1068482424620919E-2</v>
      </c>
      <c r="J164" s="12">
        <f t="shared" si="59"/>
        <v>1.1115480567012446E-2</v>
      </c>
      <c r="K164" s="12">
        <f t="shared" si="59"/>
        <v>1.2072704144381665E-2</v>
      </c>
      <c r="L164" s="12">
        <f t="shared" si="59"/>
        <v>1.3473719452045537E-2</v>
      </c>
      <c r="M164" s="12">
        <f t="shared" si="59"/>
        <v>1.4780946106009839E-2</v>
      </c>
      <c r="N164" s="12">
        <f t="shared" si="59"/>
        <v>1.581889207915808E-2</v>
      </c>
      <c r="O164" s="12">
        <f t="shared" si="59"/>
        <v>1.8255682172382846E-2</v>
      </c>
      <c r="P164" s="12">
        <f t="shared" si="59"/>
        <v>2.1673177320331336E-2</v>
      </c>
      <c r="Q164" s="12">
        <f t="shared" si="59"/>
        <v>2.5755403393710415E-2</v>
      </c>
      <c r="R164" s="12">
        <f t="shared" si="59"/>
        <v>2.6643527115877242E-2</v>
      </c>
      <c r="S164" s="12">
        <f t="shared" si="59"/>
        <v>2.6453852695825154E-2</v>
      </c>
      <c r="T164" s="27">
        <f t="shared" si="59"/>
        <v>2.6854287424377569E-2</v>
      </c>
      <c r="U164" s="27">
        <f t="shared" si="59"/>
        <v>2.8542044638457775E-2</v>
      </c>
      <c r="V164" s="27">
        <f t="shared" si="59"/>
        <v>2.4358213825396796E-2</v>
      </c>
      <c r="W164" s="27">
        <f t="shared" si="59"/>
        <v>3.2801308333326701E-2</v>
      </c>
    </row>
    <row r="165" spans="1:23" x14ac:dyDescent="0.35">
      <c r="A165" s="2" t="s">
        <v>90</v>
      </c>
      <c r="B165" s="2" t="s">
        <v>91</v>
      </c>
      <c r="D165" s="2">
        <v>0.51176999999999995</v>
      </c>
      <c r="E165" s="2">
        <v>0.52432000000000001</v>
      </c>
      <c r="F165" s="2">
        <v>0.72345000000000004</v>
      </c>
      <c r="G165" s="2">
        <v>0.60431000000000001</v>
      </c>
      <c r="H165" s="2">
        <v>0.48846000000000001</v>
      </c>
      <c r="I165" s="2">
        <v>0.59584999999999999</v>
      </c>
      <c r="J165" s="2">
        <v>0.58613999999999999</v>
      </c>
      <c r="K165" s="2">
        <v>0.63692000000000004</v>
      </c>
      <c r="L165" s="2">
        <v>0.66807000000000005</v>
      </c>
      <c r="M165" s="2">
        <v>0.78234000000000004</v>
      </c>
      <c r="N165" s="2">
        <v>0.85074000000000005</v>
      </c>
      <c r="O165" s="2">
        <v>0.98438000000000003</v>
      </c>
      <c r="P165" s="2">
        <v>1.1431199999999999</v>
      </c>
      <c r="Q165" s="2">
        <v>1.3029599999999999</v>
      </c>
      <c r="R165" s="2">
        <v>1.3441700000000001</v>
      </c>
      <c r="S165" s="2">
        <v>1.19129</v>
      </c>
      <c r="T165" s="2">
        <v>1.2149300000000001</v>
      </c>
      <c r="U165" s="2">
        <v>1.1120000000000001</v>
      </c>
      <c r="V165" s="2">
        <v>0.92428999999999994</v>
      </c>
      <c r="W165" s="2">
        <v>1.07704</v>
      </c>
    </row>
    <row r="166" spans="1:23" x14ac:dyDescent="0.35">
      <c r="T166" s="30"/>
    </row>
    <row r="167" spans="1:23" x14ac:dyDescent="0.35">
      <c r="A167" s="9" t="s">
        <v>92</v>
      </c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</row>
    <row r="168" spans="1:23" x14ac:dyDescent="0.35">
      <c r="A168" s="2" t="s">
        <v>22</v>
      </c>
      <c r="D168" s="10">
        <f t="shared" ref="D168:W168" si="60">D172</f>
        <v>1.1350000000000001E-2</v>
      </c>
      <c r="E168" s="10">
        <f t="shared" si="60"/>
        <v>7.7600000000000004E-3</v>
      </c>
      <c r="F168" s="10">
        <f t="shared" si="60"/>
        <v>1.294E-2</v>
      </c>
      <c r="G168" s="10">
        <f t="shared" si="60"/>
        <v>1.436E-2</v>
      </c>
      <c r="H168" s="10">
        <f t="shared" si="60"/>
        <v>1.4290000000000001E-2</v>
      </c>
      <c r="I168" s="10">
        <f t="shared" si="60"/>
        <v>1.353E-2</v>
      </c>
      <c r="J168" s="10">
        <f t="shared" si="60"/>
        <v>1.404E-2</v>
      </c>
      <c r="K168" s="10">
        <f t="shared" si="60"/>
        <v>1.455E-2</v>
      </c>
      <c r="L168" s="10">
        <f t="shared" si="60"/>
        <v>1.478E-2</v>
      </c>
      <c r="M168" s="10">
        <f t="shared" si="60"/>
        <v>2.2790000000000001E-2</v>
      </c>
      <c r="N168" s="10">
        <f t="shared" si="60"/>
        <v>2.7220000000000001E-2</v>
      </c>
      <c r="O168" s="10">
        <f t="shared" si="60"/>
        <v>4.8770000000000001E-2</v>
      </c>
      <c r="P168" s="10">
        <f t="shared" si="60"/>
        <v>5.2970000000000003E-2</v>
      </c>
      <c r="Q168" s="10">
        <f t="shared" si="60"/>
        <v>5.9889999999999999E-2</v>
      </c>
      <c r="R168" s="10">
        <f t="shared" si="60"/>
        <v>6.7489999999999994E-2</v>
      </c>
      <c r="S168" s="10">
        <f t="shared" si="60"/>
        <v>7.1690000000000004E-2</v>
      </c>
      <c r="T168" s="29">
        <f t="shared" si="60"/>
        <v>6.9610000000000005E-2</v>
      </c>
      <c r="U168" s="29">
        <f t="shared" si="60"/>
        <v>5.7009999999999998E-2</v>
      </c>
      <c r="V168" s="29">
        <f t="shared" si="60"/>
        <v>6.3189999999999996E-2</v>
      </c>
      <c r="W168" s="29">
        <f t="shared" si="60"/>
        <v>6.6390000000000005E-2</v>
      </c>
    </row>
    <row r="169" spans="1:23" x14ac:dyDescent="0.35">
      <c r="A169" s="17" t="s">
        <v>6</v>
      </c>
      <c r="B169" s="17"/>
      <c r="C169" s="17"/>
      <c r="D169" s="17"/>
      <c r="E169" s="18">
        <f t="shared" ref="E169:W169" si="61">(E168-$D168)/$D168</f>
        <v>-0.31629955947136562</v>
      </c>
      <c r="F169" s="18">
        <f t="shared" si="61"/>
        <v>0.14008810572687219</v>
      </c>
      <c r="G169" s="18">
        <f t="shared" si="61"/>
        <v>0.26519823788546243</v>
      </c>
      <c r="H169" s="18">
        <f t="shared" si="61"/>
        <v>0.25903083700440527</v>
      </c>
      <c r="I169" s="18">
        <f t="shared" si="61"/>
        <v>0.19207048458149775</v>
      </c>
      <c r="J169" s="18">
        <f t="shared" si="61"/>
        <v>0.23700440528634356</v>
      </c>
      <c r="K169" s="18">
        <f t="shared" si="61"/>
        <v>0.2819383259911894</v>
      </c>
      <c r="L169" s="18">
        <f t="shared" si="61"/>
        <v>0.30220264317180606</v>
      </c>
      <c r="M169" s="18">
        <f t="shared" si="61"/>
        <v>1.0079295154185022</v>
      </c>
      <c r="N169" s="18">
        <f t="shared" si="61"/>
        <v>1.3982378854625552</v>
      </c>
      <c r="O169" s="18">
        <f t="shared" si="61"/>
        <v>3.2969162995594714</v>
      </c>
      <c r="P169" s="18">
        <f t="shared" si="61"/>
        <v>3.6669603524229077</v>
      </c>
      <c r="Q169" s="18">
        <f t="shared" si="61"/>
        <v>4.276651982378854</v>
      </c>
      <c r="R169" s="18">
        <f t="shared" si="61"/>
        <v>4.9462555066079288</v>
      </c>
      <c r="S169" s="18">
        <f t="shared" si="61"/>
        <v>5.316299559471366</v>
      </c>
      <c r="T169" s="26">
        <f t="shared" si="61"/>
        <v>5.1330396475770925</v>
      </c>
      <c r="U169" s="26">
        <f t="shared" si="61"/>
        <v>4.0229074889867835</v>
      </c>
      <c r="V169" s="26">
        <f t="shared" si="61"/>
        <v>4.5674008810572682</v>
      </c>
      <c r="W169" s="26">
        <f t="shared" si="61"/>
        <v>4.849339207048458</v>
      </c>
    </row>
    <row r="170" spans="1:23" x14ac:dyDescent="0.35">
      <c r="A170" s="11" t="s">
        <v>7</v>
      </c>
      <c r="D170" s="10"/>
      <c r="E170" s="21">
        <f t="shared" ref="E170" si="62">(E168-D168)/D168</f>
        <v>-0.31629955947136562</v>
      </c>
      <c r="F170" s="21">
        <f t="shared" ref="F170" si="63">(F168-E168)/E168</f>
        <v>0.66752577319587625</v>
      </c>
      <c r="G170" s="21">
        <f t="shared" ref="G170" si="64">(G168-F168)/F168</f>
        <v>0.10973724884080366</v>
      </c>
      <c r="H170" s="21">
        <f t="shared" ref="H170" si="65">(H168-G168)/G168</f>
        <v>-4.8746518105848803E-3</v>
      </c>
      <c r="I170" s="21">
        <f t="shared" ref="I170" si="66">(I168-H168)/H168</f>
        <v>-5.318404478656405E-2</v>
      </c>
      <c r="J170" s="21">
        <f t="shared" ref="J170" si="67">(J168-I168)/I168</f>
        <v>3.7694013303769404E-2</v>
      </c>
      <c r="K170" s="21">
        <f t="shared" ref="K170" si="68">(K168-J168)/J168</f>
        <v>3.6324786324786328E-2</v>
      </c>
      <c r="L170" s="21">
        <f t="shared" ref="L170" si="69">(L168-K168)/K168</f>
        <v>1.5807560137456995E-2</v>
      </c>
      <c r="M170" s="21">
        <f t="shared" ref="M170" si="70">(M168-L168)/L168</f>
        <v>0.54194857916102857</v>
      </c>
      <c r="N170" s="21">
        <f t="shared" ref="N170" si="71">(N168-M168)/M168</f>
        <v>0.19438350153576128</v>
      </c>
      <c r="O170" s="21">
        <f t="shared" ref="O170" si="72">(O168-N168)/N168</f>
        <v>0.79169728141072737</v>
      </c>
      <c r="P170" s="21">
        <f t="shared" ref="P170" si="73">(P168-O168)/O168</f>
        <v>8.6118515480828425E-2</v>
      </c>
      <c r="Q170" s="21">
        <f t="shared" ref="Q170" si="74">(Q168-P168)/P168</f>
        <v>0.13063998489711148</v>
      </c>
      <c r="R170" s="21">
        <f t="shared" ref="R170" si="75">(R168-Q168)/Q168</f>
        <v>0.12689931541158783</v>
      </c>
      <c r="S170" s="22">
        <f t="shared" ref="S170" si="76">(S168-R168)/R168</f>
        <v>6.223144169506608E-2</v>
      </c>
      <c r="T170" s="23">
        <f t="shared" ref="T170" si="77">(T168-S168)/S168</f>
        <v>-2.9013809457385947E-2</v>
      </c>
      <c r="U170" s="23">
        <f t="shared" ref="U170" si="78">(U168-T168)/T168</f>
        <v>-0.18100847579370788</v>
      </c>
      <c r="V170" s="23">
        <f>(V168-U168)/U168</f>
        <v>0.10840203473074896</v>
      </c>
      <c r="W170" s="23">
        <f>(W168-V168)/V168</f>
        <v>5.0640924196866728E-2</v>
      </c>
    </row>
    <row r="171" spans="1:23" x14ac:dyDescent="0.35">
      <c r="A171" s="2" t="s">
        <v>23</v>
      </c>
      <c r="D171" s="12">
        <f t="shared" ref="D171:W171" si="79">D168/D$17</f>
        <v>1.913893666233627E-4</v>
      </c>
      <c r="E171" s="12">
        <f t="shared" si="79"/>
        <v>1.3385158612439976E-4</v>
      </c>
      <c r="F171" s="12">
        <f t="shared" si="79"/>
        <v>2.1933476230774507E-4</v>
      </c>
      <c r="G171" s="12">
        <f t="shared" si="79"/>
        <v>2.4677146184557238E-4</v>
      </c>
      <c r="H171" s="12">
        <f t="shared" si="79"/>
        <v>2.9615068344538266E-4</v>
      </c>
      <c r="I171" s="12">
        <f t="shared" si="79"/>
        <v>2.513326629271143E-4</v>
      </c>
      <c r="J171" s="12">
        <f t="shared" si="79"/>
        <v>2.6625268222754759E-4</v>
      </c>
      <c r="K171" s="12">
        <f t="shared" si="79"/>
        <v>2.7579263534000063E-4</v>
      </c>
      <c r="L171" s="12">
        <f t="shared" si="79"/>
        <v>2.98084891555126E-4</v>
      </c>
      <c r="M171" s="12">
        <f t="shared" si="79"/>
        <v>4.3057719374691854E-4</v>
      </c>
      <c r="N171" s="12">
        <f t="shared" si="79"/>
        <v>5.0613611960726303E-4</v>
      </c>
      <c r="O171" s="12">
        <f t="shared" si="79"/>
        <v>9.0445724166186977E-4</v>
      </c>
      <c r="P171" s="12">
        <f t="shared" si="79"/>
        <v>1.0042936897770585E-3</v>
      </c>
      <c r="Q171" s="12">
        <f t="shared" si="79"/>
        <v>1.1838361187214625E-3</v>
      </c>
      <c r="R171" s="12">
        <f t="shared" si="79"/>
        <v>1.3377561209151781E-3</v>
      </c>
      <c r="S171" s="12">
        <f t="shared" si="79"/>
        <v>1.5919521692985801E-3</v>
      </c>
      <c r="T171" s="27">
        <f t="shared" si="79"/>
        <v>1.538629342934097E-3</v>
      </c>
      <c r="U171" s="27">
        <f t="shared" si="79"/>
        <v>1.4632931338475518E-3</v>
      </c>
      <c r="V171" s="27">
        <f t="shared" si="79"/>
        <v>1.6652733791632751E-3</v>
      </c>
      <c r="W171" s="27">
        <f t="shared" si="79"/>
        <v>2.0219108484824701E-3</v>
      </c>
    </row>
    <row r="172" spans="1:23" x14ac:dyDescent="0.35">
      <c r="A172" s="2" t="s">
        <v>93</v>
      </c>
      <c r="B172" s="2" t="s">
        <v>94</v>
      </c>
      <c r="D172" s="2">
        <v>1.1350000000000001E-2</v>
      </c>
      <c r="E172" s="2">
        <v>7.7600000000000004E-3</v>
      </c>
      <c r="F172" s="2">
        <v>1.294E-2</v>
      </c>
      <c r="G172" s="2">
        <v>1.436E-2</v>
      </c>
      <c r="H172" s="2">
        <v>1.4290000000000001E-2</v>
      </c>
      <c r="I172" s="2">
        <v>1.353E-2</v>
      </c>
      <c r="J172" s="2">
        <v>1.404E-2</v>
      </c>
      <c r="K172" s="2">
        <v>1.455E-2</v>
      </c>
      <c r="L172" s="2">
        <v>1.478E-2</v>
      </c>
      <c r="M172" s="2">
        <v>2.2790000000000001E-2</v>
      </c>
      <c r="N172" s="2">
        <v>2.7220000000000001E-2</v>
      </c>
      <c r="O172" s="2">
        <v>4.8770000000000001E-2</v>
      </c>
      <c r="P172" s="2">
        <v>5.2970000000000003E-2</v>
      </c>
      <c r="Q172" s="2">
        <v>5.9889999999999999E-2</v>
      </c>
      <c r="R172" s="2">
        <v>6.7489999999999994E-2</v>
      </c>
      <c r="S172" s="2">
        <v>7.1690000000000004E-2</v>
      </c>
      <c r="T172" s="30">
        <v>6.9610000000000005E-2</v>
      </c>
      <c r="U172" s="2">
        <v>5.7009999999999998E-2</v>
      </c>
      <c r="V172" s="2">
        <v>6.3189999999999996E-2</v>
      </c>
      <c r="W172" s="2">
        <v>6.6390000000000005E-2</v>
      </c>
    </row>
    <row r="173" spans="1:23" hidden="1" x14ac:dyDescent="0.35">
      <c r="A173" s="9" t="s">
        <v>95</v>
      </c>
    </row>
    <row r="174" spans="1:23" hidden="1" x14ac:dyDescent="0.35">
      <c r="A174" s="2" t="s">
        <v>22</v>
      </c>
      <c r="D174" s="78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</row>
    <row r="175" spans="1:23" hidden="1" x14ac:dyDescent="0.35">
      <c r="A175" s="17" t="s">
        <v>6</v>
      </c>
      <c r="B175" s="17"/>
      <c r="C175" s="17"/>
      <c r="D175" s="17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</row>
    <row r="176" spans="1:23" hidden="1" x14ac:dyDescent="0.35">
      <c r="A176" s="11" t="s">
        <v>7</v>
      </c>
      <c r="D176" s="10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</row>
    <row r="177" spans="1:19" hidden="1" x14ac:dyDescent="0.35">
      <c r="A177" s="2" t="s">
        <v>23</v>
      </c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</row>
    <row r="178" spans="1:19" hidden="1" x14ac:dyDescent="0.35">
      <c r="A178" s="2" t="s">
        <v>96</v>
      </c>
      <c r="B178" s="2" t="s">
        <v>97</v>
      </c>
      <c r="D178" s="78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</row>
    <row r="179" spans="1:19" hidden="1" x14ac:dyDescent="0.35"/>
    <row r="180" spans="1:19" hidden="1" x14ac:dyDescent="0.35">
      <c r="A180" s="9" t="s">
        <v>98</v>
      </c>
    </row>
    <row r="181" spans="1:19" hidden="1" x14ac:dyDescent="0.35">
      <c r="A181" s="2" t="s">
        <v>22</v>
      </c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</row>
    <row r="182" spans="1:19" hidden="1" x14ac:dyDescent="0.35">
      <c r="A182" s="17" t="s">
        <v>6</v>
      </c>
      <c r="B182" s="17"/>
      <c r="C182" s="17"/>
      <c r="D182" s="17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</row>
    <row r="183" spans="1:19" hidden="1" x14ac:dyDescent="0.35">
      <c r="A183" s="11" t="s">
        <v>7</v>
      </c>
      <c r="D183" s="10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</row>
    <row r="184" spans="1:19" hidden="1" x14ac:dyDescent="0.35">
      <c r="A184" s="2" t="s">
        <v>23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</row>
    <row r="185" spans="1:19" hidden="1" x14ac:dyDescent="0.35">
      <c r="A185" s="2" t="s">
        <v>99</v>
      </c>
      <c r="B185" s="2" t="s">
        <v>100</v>
      </c>
      <c r="D185" s="78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</row>
    <row r="186" spans="1:19" hidden="1" x14ac:dyDescent="0.35"/>
    <row r="187" spans="1:19" hidden="1" x14ac:dyDescent="0.35">
      <c r="A187" s="9" t="s">
        <v>101</v>
      </c>
    </row>
    <row r="188" spans="1:19" hidden="1" x14ac:dyDescent="0.35">
      <c r="A188" s="2" t="s">
        <v>22</v>
      </c>
      <c r="D188" s="78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</row>
    <row r="189" spans="1:19" hidden="1" x14ac:dyDescent="0.35">
      <c r="A189" s="17" t="s">
        <v>6</v>
      </c>
      <c r="B189" s="17"/>
      <c r="C189" s="17"/>
      <c r="D189" s="17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</row>
    <row r="190" spans="1:19" hidden="1" x14ac:dyDescent="0.35">
      <c r="A190" s="11" t="s">
        <v>7</v>
      </c>
      <c r="D190" s="10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</row>
    <row r="191" spans="1:19" hidden="1" x14ac:dyDescent="0.35">
      <c r="A191" s="2" t="s">
        <v>23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</row>
    <row r="192" spans="1:19" hidden="1" x14ac:dyDescent="0.35">
      <c r="A192" s="2" t="s">
        <v>102</v>
      </c>
      <c r="B192" s="2" t="s">
        <v>103</v>
      </c>
      <c r="D192" s="78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</row>
    <row r="193" spans="1:23" x14ac:dyDescent="0.35"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</row>
    <row r="195" spans="1:23" x14ac:dyDescent="0.35">
      <c r="A195" s="9" t="s">
        <v>104</v>
      </c>
    </row>
    <row r="196" spans="1:23" x14ac:dyDescent="0.35">
      <c r="A196" s="2" t="s">
        <v>53</v>
      </c>
    </row>
    <row r="197" spans="1:23" x14ac:dyDescent="0.35">
      <c r="A197" s="4" t="s">
        <v>105</v>
      </c>
      <c r="B197" s="4"/>
      <c r="C197" s="4"/>
    </row>
    <row r="198" spans="1:23" x14ac:dyDescent="0.35">
      <c r="A198" s="4" t="s">
        <v>106</v>
      </c>
      <c r="B198" s="4"/>
      <c r="C198" s="4"/>
    </row>
    <row r="199" spans="1:23" x14ac:dyDescent="0.35">
      <c r="A199" s="4" t="s">
        <v>107</v>
      </c>
      <c r="B199" s="4"/>
      <c r="C199" s="4"/>
    </row>
    <row r="200" spans="1:23" x14ac:dyDescent="0.35">
      <c r="A200" s="4" t="s">
        <v>108</v>
      </c>
      <c r="B200" s="4"/>
      <c r="C200" s="4"/>
    </row>
    <row r="201" spans="1:23" x14ac:dyDescent="0.35">
      <c r="A201" s="37" t="s">
        <v>109</v>
      </c>
      <c r="B201" s="4"/>
      <c r="C201" s="4"/>
    </row>
    <row r="202" spans="1:23" x14ac:dyDescent="0.35">
      <c r="A202" s="4" t="s">
        <v>110</v>
      </c>
      <c r="B202" s="4"/>
      <c r="C202" s="4"/>
    </row>
    <row r="203" spans="1:23" x14ac:dyDescent="0.35">
      <c r="A203" s="2" t="s">
        <v>22</v>
      </c>
      <c r="D203" s="10">
        <f t="shared" ref="D203:W203" si="80">D209+D216+D223+D231+D238</f>
        <v>13.090743218883887</v>
      </c>
      <c r="E203" s="10">
        <f t="shared" si="80"/>
        <v>12.763892481521328</v>
      </c>
      <c r="F203" s="10">
        <f t="shared" si="80"/>
        <v>13.05983737285567</v>
      </c>
      <c r="G203" s="10">
        <f t="shared" si="80"/>
        <v>13.152404118544222</v>
      </c>
      <c r="H203" s="10">
        <f t="shared" si="80"/>
        <v>11.448854263089631</v>
      </c>
      <c r="I203" s="10">
        <f t="shared" si="80"/>
        <v>11.875337716854169</v>
      </c>
      <c r="J203" s="10">
        <f t="shared" si="80"/>
        <v>12.058265915447127</v>
      </c>
      <c r="K203" s="10">
        <f t="shared" si="80"/>
        <v>11.632319389601404</v>
      </c>
      <c r="L203" s="10">
        <f t="shared" si="80"/>
        <v>10.165985883623673</v>
      </c>
      <c r="M203" s="10">
        <f t="shared" si="80"/>
        <v>11.080249770245185</v>
      </c>
      <c r="N203" s="10">
        <f t="shared" si="80"/>
        <v>9.6923661984687897</v>
      </c>
      <c r="O203" s="10">
        <f t="shared" si="80"/>
        <v>9.4585844725794441</v>
      </c>
      <c r="P203" s="10">
        <f t="shared" si="80"/>
        <v>9.5453661073012164</v>
      </c>
      <c r="Q203" s="10">
        <f t="shared" si="80"/>
        <v>8.8269328307033739</v>
      </c>
      <c r="R203" s="10">
        <f t="shared" si="80"/>
        <v>8.4846195267792819</v>
      </c>
      <c r="S203" s="10">
        <f t="shared" si="80"/>
        <v>7.4360373739011036</v>
      </c>
      <c r="T203" s="10">
        <f t="shared" si="80"/>
        <v>7.1938850659403961</v>
      </c>
      <c r="U203" s="10">
        <f t="shared" si="80"/>
        <v>5.680124838933704</v>
      </c>
      <c r="V203" s="10">
        <f t="shared" si="80"/>
        <v>5.6890457012105919</v>
      </c>
      <c r="W203" s="10">
        <f t="shared" si="80"/>
        <v>5.9638950234453763</v>
      </c>
    </row>
    <row r="204" spans="1:23" x14ac:dyDescent="0.35">
      <c r="A204" s="17" t="s">
        <v>6</v>
      </c>
      <c r="B204" s="17"/>
      <c r="C204" s="17"/>
      <c r="D204" s="17"/>
      <c r="E204" s="18">
        <f t="shared" ref="E204:W204" si="81">(E203-$D203)/$D203</f>
        <v>-2.4968081024694187E-2</v>
      </c>
      <c r="F204" s="18">
        <f t="shared" si="81"/>
        <v>-2.3608931526236158E-3</v>
      </c>
      <c r="G204" s="18">
        <f t="shared" si="81"/>
        <v>4.7102672957015333E-3</v>
      </c>
      <c r="H204" s="18">
        <f t="shared" si="81"/>
        <v>-0.12542366222765486</v>
      </c>
      <c r="I204" s="18">
        <f t="shared" si="81"/>
        <v>-9.2844652263627786E-2</v>
      </c>
      <c r="J204" s="18">
        <f t="shared" si="81"/>
        <v>-7.8870793366978054E-2</v>
      </c>
      <c r="K204" s="18">
        <f t="shared" si="81"/>
        <v>-0.11140878748417062</v>
      </c>
      <c r="L204" s="18">
        <f t="shared" si="81"/>
        <v>-0.22342179403848836</v>
      </c>
      <c r="M204" s="18">
        <f t="shared" si="81"/>
        <v>-0.15358130665480396</v>
      </c>
      <c r="N204" s="18">
        <f t="shared" si="81"/>
        <v>-0.25960153396888963</v>
      </c>
      <c r="O204" s="18">
        <f t="shared" si="81"/>
        <v>-0.27746008653388893</v>
      </c>
      <c r="P204" s="18">
        <f t="shared" si="81"/>
        <v>-0.27083084988393413</v>
      </c>
      <c r="Q204" s="18">
        <f t="shared" si="81"/>
        <v>-0.32571186500929961</v>
      </c>
      <c r="R204" s="18">
        <f t="shared" si="81"/>
        <v>-0.35186112927951252</v>
      </c>
      <c r="S204" s="18">
        <f t="shared" si="81"/>
        <v>-0.43196216978923385</v>
      </c>
      <c r="T204" s="26">
        <f t="shared" si="81"/>
        <v>-0.45046014992006356</v>
      </c>
      <c r="U204" s="26">
        <f t="shared" si="81"/>
        <v>-0.56609607690265351</v>
      </c>
      <c r="V204" s="26">
        <f t="shared" si="81"/>
        <v>-0.56541461351071876</v>
      </c>
      <c r="W204" s="26">
        <f t="shared" si="81"/>
        <v>-0.5444189131414453</v>
      </c>
    </row>
    <row r="205" spans="1:23" x14ac:dyDescent="0.35">
      <c r="A205" s="11" t="s">
        <v>7</v>
      </c>
      <c r="D205" s="10"/>
      <c r="E205" s="21">
        <f t="shared" ref="E205:W205" si="82">(E203-D203)/D203</f>
        <v>-2.4968081024694187E-2</v>
      </c>
      <c r="F205" s="21">
        <f t="shared" si="82"/>
        <v>2.3186100303084677E-2</v>
      </c>
      <c r="G205" s="21">
        <f t="shared" si="82"/>
        <v>7.0878942092302407E-3</v>
      </c>
      <c r="H205" s="21">
        <f t="shared" si="82"/>
        <v>-0.12952383762696834</v>
      </c>
      <c r="I205" s="21">
        <f t="shared" si="82"/>
        <v>3.7251190727398228E-2</v>
      </c>
      <c r="J205" s="21">
        <f t="shared" si="82"/>
        <v>1.5404041801130025E-2</v>
      </c>
      <c r="K205" s="21">
        <f t="shared" si="82"/>
        <v>-3.5324028250203664E-2</v>
      </c>
      <c r="L205" s="21">
        <f t="shared" si="82"/>
        <v>-0.12605684703676084</v>
      </c>
      <c r="M205" s="21">
        <f t="shared" si="82"/>
        <v>8.9933617564263449E-2</v>
      </c>
      <c r="N205" s="21">
        <f t="shared" si="82"/>
        <v>-0.12525742655218902</v>
      </c>
      <c r="O205" s="21">
        <f t="shared" si="82"/>
        <v>-2.4120191200192025E-2</v>
      </c>
      <c r="P205" s="21">
        <f t="shared" si="82"/>
        <v>9.1749071939203272E-3</v>
      </c>
      <c r="Q205" s="21">
        <f t="shared" si="82"/>
        <v>-7.5265135828401122E-2</v>
      </c>
      <c r="R205" s="21">
        <f t="shared" si="82"/>
        <v>-3.8780549313052241E-2</v>
      </c>
      <c r="S205" s="22">
        <f t="shared" si="82"/>
        <v>-0.12358623148258183</v>
      </c>
      <c r="T205" s="23">
        <f t="shared" si="82"/>
        <v>-3.2564697537778679E-2</v>
      </c>
      <c r="U205" s="23">
        <f t="shared" si="82"/>
        <v>-0.21042318762828482</v>
      </c>
      <c r="V205" s="23">
        <f t="shared" si="82"/>
        <v>1.5705398261216018E-3</v>
      </c>
      <c r="W205" s="23">
        <f t="shared" si="82"/>
        <v>4.8312025719234097E-2</v>
      </c>
    </row>
    <row r="206" spans="1:23" x14ac:dyDescent="0.35">
      <c r="A206" s="2" t="s">
        <v>23</v>
      </c>
      <c r="D206" s="12">
        <f t="shared" ref="D206:W206" si="83">D203/D$17</f>
        <v>0.22074264786707201</v>
      </c>
      <c r="E206" s="12">
        <f t="shared" si="83"/>
        <v>0.22016330589857352</v>
      </c>
      <c r="F206" s="12">
        <f t="shared" si="83"/>
        <v>0.22136602209838516</v>
      </c>
      <c r="G206" s="12">
        <f t="shared" si="83"/>
        <v>0.22601935871287498</v>
      </c>
      <c r="H206" s="12">
        <f t="shared" si="83"/>
        <v>0.23726984007561769</v>
      </c>
      <c r="I206" s="12">
        <f t="shared" si="83"/>
        <v>0.22059573182082451</v>
      </c>
      <c r="J206" s="12">
        <f t="shared" si="83"/>
        <v>0.22867134209407494</v>
      </c>
      <c r="K206" s="12">
        <f t="shared" si="83"/>
        <v>0.22048852368211402</v>
      </c>
      <c r="L206" s="12">
        <f t="shared" si="83"/>
        <v>0.20502887683835616</v>
      </c>
      <c r="M206" s="12">
        <f t="shared" si="83"/>
        <v>0.20934194173265075</v>
      </c>
      <c r="N206" s="12">
        <f t="shared" si="83"/>
        <v>0.180222506153769</v>
      </c>
      <c r="O206" s="12">
        <f t="shared" si="83"/>
        <v>0.17541286081802326</v>
      </c>
      <c r="P206" s="12">
        <f t="shared" si="83"/>
        <v>0.18097698599536371</v>
      </c>
      <c r="Q206" s="12">
        <f t="shared" si="83"/>
        <v>0.1744805794375511</v>
      </c>
      <c r="R206" s="12">
        <f t="shared" si="83"/>
        <v>0.16817827390110276</v>
      </c>
      <c r="S206" s="12">
        <f t="shared" si="83"/>
        <v>0.16512506386340045</v>
      </c>
      <c r="T206" s="27">
        <f t="shared" si="83"/>
        <v>0.15901052509914215</v>
      </c>
      <c r="U206" s="27">
        <f t="shared" si="83"/>
        <v>0.14579350423098789</v>
      </c>
      <c r="V206" s="27">
        <f t="shared" si="83"/>
        <v>0.14992588002958168</v>
      </c>
      <c r="W206" s="27">
        <f t="shared" si="83"/>
        <v>0.18163072822887213</v>
      </c>
    </row>
    <row r="207" spans="1:23" x14ac:dyDescent="0.35"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</row>
    <row r="208" spans="1:23" x14ac:dyDescent="0.35">
      <c r="A208" s="9" t="s">
        <v>111</v>
      </c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/>
    </row>
    <row r="209" spans="1:23" x14ac:dyDescent="0.35">
      <c r="A209" s="2" t="s">
        <v>22</v>
      </c>
      <c r="D209" s="10">
        <f t="shared" ref="D209:W209" si="84">D213</f>
        <v>4.530362488155447</v>
      </c>
      <c r="E209" s="10">
        <f t="shared" si="84"/>
        <v>4.3287052376628941</v>
      </c>
      <c r="F209" s="10">
        <f t="shared" si="84"/>
        <v>4.5013372702026793</v>
      </c>
      <c r="G209" s="10">
        <f t="shared" si="84"/>
        <v>4.5325428328680166</v>
      </c>
      <c r="H209" s="10">
        <f t="shared" si="84"/>
        <v>3.4594339471392948</v>
      </c>
      <c r="I209" s="10">
        <f t="shared" si="84"/>
        <v>3.6671769336939533</v>
      </c>
      <c r="J209" s="10">
        <f t="shared" si="84"/>
        <v>3.8266292629453376</v>
      </c>
      <c r="K209" s="10">
        <f t="shared" si="84"/>
        <v>3.5846123100834988</v>
      </c>
      <c r="L209" s="10">
        <f t="shared" si="84"/>
        <v>3.2924923366233703</v>
      </c>
      <c r="M209" s="10">
        <f t="shared" si="84"/>
        <v>3.4514161859910173</v>
      </c>
      <c r="N209" s="10">
        <f t="shared" si="84"/>
        <v>3.2167560282386178</v>
      </c>
      <c r="O209" s="10">
        <f t="shared" si="84"/>
        <v>3.1288047903108493</v>
      </c>
      <c r="P209" s="10">
        <f t="shared" si="84"/>
        <v>3.3510068014674217</v>
      </c>
      <c r="Q209" s="10">
        <f t="shared" si="84"/>
        <v>3.7834927705647021</v>
      </c>
      <c r="R209" s="10">
        <f t="shared" si="84"/>
        <v>3.4249082886578943</v>
      </c>
      <c r="S209" s="10">
        <f t="shared" si="84"/>
        <v>3.1755334478161967</v>
      </c>
      <c r="T209" s="29">
        <f t="shared" si="84"/>
        <v>2.9998489307890579</v>
      </c>
      <c r="U209" s="29">
        <f t="shared" si="84"/>
        <v>1.6063061674376928</v>
      </c>
      <c r="V209" s="29">
        <f t="shared" si="84"/>
        <v>1.6380930956878439</v>
      </c>
      <c r="W209" s="29">
        <f t="shared" si="84"/>
        <v>1.5706091894161356</v>
      </c>
    </row>
    <row r="210" spans="1:23" x14ac:dyDescent="0.35">
      <c r="A210" s="17" t="s">
        <v>6</v>
      </c>
      <c r="B210" s="17"/>
      <c r="C210" s="17"/>
      <c r="D210" s="17"/>
      <c r="E210" s="18">
        <f t="shared" ref="E210:W210" si="85">(E209-$D209)/$D209</f>
        <v>-4.451238747887884E-2</v>
      </c>
      <c r="F210" s="18">
        <f t="shared" si="85"/>
        <v>-6.4068202111097318E-3</v>
      </c>
      <c r="G210" s="18">
        <f t="shared" si="85"/>
        <v>4.8127378731175344E-4</v>
      </c>
      <c r="H210" s="18">
        <f t="shared" si="85"/>
        <v>-0.23638915071720554</v>
      </c>
      <c r="I210" s="18">
        <f t="shared" si="85"/>
        <v>-0.19053344113595261</v>
      </c>
      <c r="J210" s="18">
        <f t="shared" si="85"/>
        <v>-0.15533706785053239</v>
      </c>
      <c r="K210" s="18">
        <f t="shared" si="85"/>
        <v>-0.20875816903053462</v>
      </c>
      <c r="L210" s="18">
        <f t="shared" si="85"/>
        <v>-0.27323865469230474</v>
      </c>
      <c r="M210" s="18">
        <f t="shared" si="85"/>
        <v>-0.23815893429837365</v>
      </c>
      <c r="N210" s="18">
        <f t="shared" si="85"/>
        <v>-0.28995614884045817</v>
      </c>
      <c r="O210" s="18">
        <f t="shared" si="85"/>
        <v>-0.30936987967495883</v>
      </c>
      <c r="P210" s="18">
        <f t="shared" si="85"/>
        <v>-0.26032258782193035</v>
      </c>
      <c r="Q210" s="18">
        <f t="shared" si="85"/>
        <v>-0.16485871043286771</v>
      </c>
      <c r="R210" s="18">
        <f t="shared" si="85"/>
        <v>-0.24401009905669649</v>
      </c>
      <c r="S210" s="18">
        <f t="shared" si="85"/>
        <v>-0.29905532810706137</v>
      </c>
      <c r="T210" s="26">
        <f t="shared" si="85"/>
        <v>-0.33783467909419829</v>
      </c>
      <c r="U210" s="26">
        <f t="shared" si="85"/>
        <v>-0.64543539912372305</v>
      </c>
      <c r="V210" s="26">
        <f t="shared" si="85"/>
        <v>-0.63841897862022978</v>
      </c>
      <c r="W210" s="26">
        <f t="shared" si="85"/>
        <v>-0.65331489620919614</v>
      </c>
    </row>
    <row r="211" spans="1:23" x14ac:dyDescent="0.35">
      <c r="A211" s="11" t="s">
        <v>7</v>
      </c>
      <c r="D211" s="10"/>
      <c r="E211" s="21">
        <f t="shared" ref="E211" si="86">(E209-D209)/D209</f>
        <v>-4.451238747887884E-2</v>
      </c>
      <c r="F211" s="21">
        <f t="shared" ref="F211" si="87">(F209-E209)/E209</f>
        <v>3.9880754882028129E-2</v>
      </c>
      <c r="G211" s="21">
        <f t="shared" ref="G211" si="88">(G209-F209)/F209</f>
        <v>6.9325093393706721E-3</v>
      </c>
      <c r="H211" s="21">
        <f t="shared" ref="H211" si="89">(H209-G209)/G209</f>
        <v>-0.23675647981680525</v>
      </c>
      <c r="I211" s="21">
        <f t="shared" ref="I211" si="90">(I209-H209)/H209</f>
        <v>6.0051149907471756E-2</v>
      </c>
      <c r="J211" s="21">
        <f t="shared" ref="J211" si="91">(J209-I209)/I209</f>
        <v>4.3480947915640306E-2</v>
      </c>
      <c r="K211" s="21">
        <f t="shared" ref="K211" si="92">(K209-J209)/J209</f>
        <v>-6.3245466501126252E-2</v>
      </c>
      <c r="L211" s="21">
        <f t="shared" ref="L211" si="93">(L209-K209)/K209</f>
        <v>-8.1492766355345123E-2</v>
      </c>
      <c r="M211" s="21">
        <f t="shared" ref="M211" si="94">(M209-L209)/L209</f>
        <v>4.8268555586262071E-2</v>
      </c>
      <c r="N211" s="21">
        <f t="shared" ref="N211" si="95">(N209-M209)/M209</f>
        <v>-6.7989528097151419E-2</v>
      </c>
      <c r="O211" s="21">
        <f t="shared" ref="O211" si="96">(O209-N209)/N209</f>
        <v>-2.734159418857994E-2</v>
      </c>
      <c r="P211" s="21">
        <f t="shared" ref="P211" si="97">(P209-O209)/O209</f>
        <v>7.1018176603627733E-2</v>
      </c>
      <c r="Q211" s="21">
        <f t="shared" ref="Q211" si="98">(Q209-P209)/P209</f>
        <v>0.12906150142932948</v>
      </c>
      <c r="R211" s="21">
        <f t="shared" ref="R211" si="99">(R209-Q209)/Q209</f>
        <v>-9.4776045218473506E-2</v>
      </c>
      <c r="S211" s="22">
        <f t="shared" ref="S211" si="100">(S209-R209)/R209</f>
        <v>-7.2812122201210583E-2</v>
      </c>
      <c r="T211" s="23">
        <f t="shared" ref="T211" si="101">(T209-S209)/S209</f>
        <v>-5.5324410816065081E-2</v>
      </c>
      <c r="U211" s="23">
        <f t="shared" ref="U211:W211" si="102">(U209-T209)/T209</f>
        <v>-0.46453764689571148</v>
      </c>
      <c r="V211" s="23">
        <f t="shared" si="102"/>
        <v>1.9788835338194668E-2</v>
      </c>
      <c r="W211" s="23">
        <f t="shared" si="102"/>
        <v>-4.119662456874678E-2</v>
      </c>
    </row>
    <row r="212" spans="1:23" x14ac:dyDescent="0.35">
      <c r="A212" s="2" t="s">
        <v>23</v>
      </c>
      <c r="D212" s="12">
        <f t="shared" ref="D212:W212" si="103">D209/D$17</f>
        <v>7.6393234112979075E-2</v>
      </c>
      <c r="E212" s="12">
        <f t="shared" si="103"/>
        <v>7.4665471897702992E-2</v>
      </c>
      <c r="F212" s="12">
        <f t="shared" si="103"/>
        <v>7.6298279770239466E-2</v>
      </c>
      <c r="G212" s="12">
        <f t="shared" si="103"/>
        <v>7.7890126792793349E-2</v>
      </c>
      <c r="H212" s="12">
        <f t="shared" si="103"/>
        <v>7.1694452608779546E-2</v>
      </c>
      <c r="I212" s="12">
        <f t="shared" si="103"/>
        <v>6.8121311468602425E-2</v>
      </c>
      <c r="J212" s="12">
        <f t="shared" si="103"/>
        <v>7.2567685551967215E-2</v>
      </c>
      <c r="K212" s="12">
        <f t="shared" si="103"/>
        <v>6.7945682176641625E-2</v>
      </c>
      <c r="L212" s="12">
        <f t="shared" si="103"/>
        <v>6.6403397909909387E-2</v>
      </c>
      <c r="M212" s="12">
        <f t="shared" si="103"/>
        <v>6.5208472830921668E-2</v>
      </c>
      <c r="N212" s="12">
        <f t="shared" si="103"/>
        <v>5.9813240773547591E-2</v>
      </c>
      <c r="O212" s="12">
        <f t="shared" si="103"/>
        <v>5.8024813416916045E-2</v>
      </c>
      <c r="P212" s="12">
        <f t="shared" si="103"/>
        <v>6.3533981217929691E-2</v>
      </c>
      <c r="Q212" s="12">
        <f t="shared" si="103"/>
        <v>7.4787700729938719E-2</v>
      </c>
      <c r="R212" s="12">
        <f t="shared" si="103"/>
        <v>6.7886976244261751E-2</v>
      </c>
      <c r="S212" s="12">
        <f t="shared" si="103"/>
        <v>7.0516074221386435E-2</v>
      </c>
      <c r="T212" s="27">
        <f t="shared" si="103"/>
        <v>6.6307363730520347E-2</v>
      </c>
      <c r="U212" s="27">
        <f t="shared" si="103"/>
        <v>4.1229552458666052E-2</v>
      </c>
      <c r="V212" s="27">
        <f t="shared" si="103"/>
        <v>4.3169375294194109E-2</v>
      </c>
      <c r="W212" s="27">
        <f t="shared" si="103"/>
        <v>4.7832983262641106E-2</v>
      </c>
    </row>
    <row r="213" spans="1:23" x14ac:dyDescent="0.35">
      <c r="A213" s="2" t="s">
        <v>112</v>
      </c>
      <c r="B213" s="2" t="s">
        <v>113</v>
      </c>
      <c r="D213" s="2">
        <v>4.530362488155447</v>
      </c>
      <c r="E213" s="2">
        <v>4.3287052376628941</v>
      </c>
      <c r="F213" s="2">
        <v>4.5013372702026793</v>
      </c>
      <c r="G213" s="2">
        <v>4.5325428328680166</v>
      </c>
      <c r="H213" s="2">
        <v>3.4594339471392948</v>
      </c>
      <c r="I213" s="2">
        <v>3.6671769336939533</v>
      </c>
      <c r="J213" s="2">
        <v>3.8266292629453376</v>
      </c>
      <c r="K213" s="2">
        <v>3.5846123100834988</v>
      </c>
      <c r="L213" s="2">
        <v>3.2924923366233703</v>
      </c>
      <c r="M213" s="2">
        <v>3.4514161859910173</v>
      </c>
      <c r="N213" s="2">
        <v>3.2167560282386178</v>
      </c>
      <c r="O213" s="2">
        <v>3.1288047903108493</v>
      </c>
      <c r="P213" s="2">
        <v>3.3510068014674217</v>
      </c>
      <c r="Q213" s="2">
        <v>3.7834927705647021</v>
      </c>
      <c r="R213" s="2">
        <v>3.4249082886578943</v>
      </c>
      <c r="S213" s="2">
        <v>3.1755334478161967</v>
      </c>
      <c r="T213" s="30">
        <v>2.9998489307890579</v>
      </c>
      <c r="U213" s="2">
        <v>1.6063061674376928</v>
      </c>
      <c r="V213" s="2">
        <v>1.6380930956878439</v>
      </c>
      <c r="W213" s="2">
        <v>1.5706091894161356</v>
      </c>
    </row>
    <row r="214" spans="1:23" x14ac:dyDescent="0.35"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</row>
    <row r="215" spans="1:23" x14ac:dyDescent="0.35">
      <c r="A215" s="9" t="s">
        <v>114</v>
      </c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/>
    </row>
    <row r="216" spans="1:23" x14ac:dyDescent="0.35">
      <c r="A216" s="2" t="s">
        <v>22</v>
      </c>
      <c r="D216" s="10">
        <f t="shared" ref="D216:W216" si="104">D220</f>
        <v>0.20606626224918337</v>
      </c>
      <c r="E216" s="10">
        <f t="shared" si="104"/>
        <v>0.23384041063929067</v>
      </c>
      <c r="F216" s="10">
        <f t="shared" si="104"/>
        <v>0.21860942603826408</v>
      </c>
      <c r="G216" s="10">
        <f t="shared" si="104"/>
        <v>0.23204853009799345</v>
      </c>
      <c r="H216" s="10">
        <f t="shared" si="104"/>
        <v>0.20158656089594026</v>
      </c>
      <c r="I216" s="10">
        <f t="shared" si="104"/>
        <v>0.24279981334577694</v>
      </c>
      <c r="J216" s="10">
        <f t="shared" si="104"/>
        <v>0.20069062062529164</v>
      </c>
      <c r="K216" s="10">
        <f t="shared" si="104"/>
        <v>0.18366775548296779</v>
      </c>
      <c r="L216" s="10">
        <f t="shared" si="104"/>
        <v>0.17560429304713016</v>
      </c>
      <c r="M216" s="10">
        <f t="shared" si="104"/>
        <v>0.17829211385907606</v>
      </c>
      <c r="N216" s="10">
        <f t="shared" si="104"/>
        <v>0.1675408306112926</v>
      </c>
      <c r="O216" s="10">
        <f t="shared" si="104"/>
        <v>0.16216518898740084</v>
      </c>
      <c r="P216" s="10">
        <f t="shared" si="104"/>
        <v>0.20785814279048059</v>
      </c>
      <c r="Q216" s="10">
        <f t="shared" si="104"/>
        <v>0.18097993467102191</v>
      </c>
      <c r="R216" s="10">
        <f t="shared" si="104"/>
        <v>0.19800279981334573</v>
      </c>
      <c r="S216" s="10">
        <f t="shared" si="104"/>
        <v>0.14245450303313109</v>
      </c>
      <c r="T216" s="29">
        <f t="shared" si="104"/>
        <v>0.15141390573961735</v>
      </c>
      <c r="U216" s="29">
        <f t="shared" si="104"/>
        <v>0.11826411572561828</v>
      </c>
      <c r="V216" s="29">
        <f t="shared" si="104"/>
        <v>9.5865608959402701E-2</v>
      </c>
      <c r="W216" s="29">
        <f t="shared" si="104"/>
        <v>9.5865608959402701E-2</v>
      </c>
    </row>
    <row r="217" spans="1:23" x14ac:dyDescent="0.35">
      <c r="A217" s="17" t="s">
        <v>6</v>
      </c>
      <c r="B217" s="17"/>
      <c r="C217" s="17"/>
      <c r="D217" s="17"/>
      <c r="E217" s="18">
        <f t="shared" ref="E217:W217" si="105">(E216-$D216)/$D216</f>
        <v>0.13478260869565209</v>
      </c>
      <c r="F217" s="18">
        <f t="shared" si="105"/>
        <v>6.0869565217391237E-2</v>
      </c>
      <c r="G217" s="18">
        <f t="shared" si="105"/>
        <v>0.12608695652173915</v>
      </c>
      <c r="H217" s="18">
        <f t="shared" si="105"/>
        <v>-2.1739130434782546E-2</v>
      </c>
      <c r="I217" s="18">
        <f t="shared" si="105"/>
        <v>0.17826086956521744</v>
      </c>
      <c r="J217" s="18">
        <f t="shared" si="105"/>
        <v>-2.6086956521739084E-2</v>
      </c>
      <c r="K217" s="18">
        <f t="shared" si="105"/>
        <v>-0.108695652173913</v>
      </c>
      <c r="L217" s="18">
        <f t="shared" si="105"/>
        <v>-0.14782608695652183</v>
      </c>
      <c r="M217" s="18">
        <f t="shared" si="105"/>
        <v>-0.13478260869565209</v>
      </c>
      <c r="N217" s="18">
        <f t="shared" si="105"/>
        <v>-0.18695652173913024</v>
      </c>
      <c r="O217" s="18">
        <f t="shared" si="105"/>
        <v>-0.21304347826086947</v>
      </c>
      <c r="P217" s="18">
        <f t="shared" si="105"/>
        <v>8.6956521739129378E-3</v>
      </c>
      <c r="Q217" s="18">
        <f t="shared" si="105"/>
        <v>-0.12173913043478261</v>
      </c>
      <c r="R217" s="18">
        <f t="shared" si="105"/>
        <v>-3.9130434782608831E-2</v>
      </c>
      <c r="S217" s="18">
        <f t="shared" si="105"/>
        <v>-0.30869565217391315</v>
      </c>
      <c r="T217" s="26">
        <f t="shared" si="105"/>
        <v>-0.26521739130434779</v>
      </c>
      <c r="U217" s="26">
        <f t="shared" si="105"/>
        <v>-0.42608695652173917</v>
      </c>
      <c r="V217" s="26">
        <f t="shared" si="105"/>
        <v>-0.5347826086956522</v>
      </c>
      <c r="W217" s="26">
        <f t="shared" si="105"/>
        <v>-0.5347826086956522</v>
      </c>
    </row>
    <row r="218" spans="1:23" x14ac:dyDescent="0.35">
      <c r="A218" s="11" t="s">
        <v>7</v>
      </c>
      <c r="D218" s="10"/>
      <c r="E218" s="21">
        <f t="shared" ref="E218" si="106">(E216-D216)/D216</f>
        <v>0.13478260869565209</v>
      </c>
      <c r="F218" s="21">
        <f t="shared" ref="F218" si="107">(F216-E216)/E216</f>
        <v>-6.5134099616858218E-2</v>
      </c>
      <c r="G218" s="21">
        <f t="shared" ref="G218" si="108">(G216-F216)/F216</f>
        <v>6.1475409836065656E-2</v>
      </c>
      <c r="H218" s="21">
        <f t="shared" ref="H218" si="109">(H216-G216)/G216</f>
        <v>-0.13127413127413123</v>
      </c>
      <c r="I218" s="21">
        <f t="shared" ref="I218" si="110">(I216-H216)/H216</f>
        <v>0.20444444444444443</v>
      </c>
      <c r="J218" s="21">
        <f t="shared" ref="J218" si="111">(J216-I216)/I216</f>
        <v>-0.17343173431734318</v>
      </c>
      <c r="K218" s="21">
        <f t="shared" ref="K218" si="112">(K216-J216)/J216</f>
        <v>-8.4821428571428575E-2</v>
      </c>
      <c r="L218" s="21">
        <f t="shared" ref="L218" si="113">(L216-K216)/K216</f>
        <v>-4.3902439024390387E-2</v>
      </c>
      <c r="M218" s="21">
        <f t="shared" ref="M218" si="114">(M216-L216)/L216</f>
        <v>1.5306122448979803E-2</v>
      </c>
      <c r="N218" s="21">
        <f t="shared" ref="N218" si="115">(N216-M216)/M216</f>
        <v>-6.0301507537688329E-2</v>
      </c>
      <c r="O218" s="21">
        <f t="shared" ref="O218" si="116">(O216-N216)/N216</f>
        <v>-3.2085561497326304E-2</v>
      </c>
      <c r="P218" s="21">
        <f t="shared" ref="P218" si="117">(P216-O216)/O216</f>
        <v>0.2817679558011047</v>
      </c>
      <c r="Q218" s="21">
        <f t="shared" ref="Q218" si="118">(Q216-P216)/P216</f>
        <v>-0.12931034482758613</v>
      </c>
      <c r="R218" s="21">
        <f t="shared" ref="R218" si="119">(R216-Q216)/Q216</f>
        <v>9.4059405940593921E-2</v>
      </c>
      <c r="S218" s="22">
        <f t="shared" ref="S218" si="120">(S216-R216)/R216</f>
        <v>-0.28054298642533937</v>
      </c>
      <c r="T218" s="23">
        <f t="shared" ref="T218" si="121">(T216-S216)/S216</f>
        <v>6.2893081761006511E-2</v>
      </c>
      <c r="U218" s="23">
        <f t="shared" ref="U218:W218" si="122">(U216-T216)/T216</f>
        <v>-0.21893491124260364</v>
      </c>
      <c r="V218" s="23">
        <f t="shared" si="122"/>
        <v>-0.18939393939393934</v>
      </c>
      <c r="W218" s="23">
        <f t="shared" si="122"/>
        <v>0</v>
      </c>
    </row>
    <row r="219" spans="1:23" x14ac:dyDescent="0.35">
      <c r="A219" s="2" t="s">
        <v>23</v>
      </c>
      <c r="D219" s="12">
        <f t="shared" ref="D219:W219" si="123">D216/D$17</f>
        <v>3.4747921950938291E-3</v>
      </c>
      <c r="E219" s="12">
        <f t="shared" si="123"/>
        <v>4.0334935391817036E-3</v>
      </c>
      <c r="F219" s="12">
        <f t="shared" si="123"/>
        <v>3.7054595439208055E-3</v>
      </c>
      <c r="G219" s="12">
        <f t="shared" si="123"/>
        <v>3.9876709604037709E-3</v>
      </c>
      <c r="H219" s="12">
        <f t="shared" si="123"/>
        <v>4.1777465208353362E-3</v>
      </c>
      <c r="I219" s="12">
        <f t="shared" si="123"/>
        <v>4.5102382591574591E-3</v>
      </c>
      <c r="J219" s="12">
        <f t="shared" si="123"/>
        <v>3.8058700882760031E-3</v>
      </c>
      <c r="K219" s="12">
        <f t="shared" si="123"/>
        <v>3.481389299768422E-3</v>
      </c>
      <c r="L219" s="12">
        <f t="shared" si="123"/>
        <v>3.5416093808909579E-3</v>
      </c>
      <c r="M219" s="12">
        <f t="shared" si="123"/>
        <v>3.368517685504478E-3</v>
      </c>
      <c r="N219" s="12">
        <f t="shared" si="123"/>
        <v>3.115299995642079E-3</v>
      </c>
      <c r="O219" s="12">
        <f t="shared" si="123"/>
        <v>3.0074119238285911E-3</v>
      </c>
      <c r="P219" s="12">
        <f t="shared" si="123"/>
        <v>3.9409216759157721E-3</v>
      </c>
      <c r="Q219" s="12">
        <f t="shared" si="123"/>
        <v>3.5774016267725237E-3</v>
      </c>
      <c r="R219" s="12">
        <f t="shared" si="123"/>
        <v>3.9247215499873455E-3</v>
      </c>
      <c r="S219" s="12">
        <f t="shared" si="123"/>
        <v>3.1633527009338009E-3</v>
      </c>
      <c r="T219" s="27">
        <f t="shared" si="123"/>
        <v>3.3467875060944224E-3</v>
      </c>
      <c r="U219" s="27">
        <f t="shared" si="123"/>
        <v>3.0355212861226011E-3</v>
      </c>
      <c r="V219" s="27">
        <f t="shared" si="123"/>
        <v>2.526387823664657E-3</v>
      </c>
      <c r="W219" s="27">
        <f t="shared" si="123"/>
        <v>2.9195920281878986E-3</v>
      </c>
    </row>
    <row r="220" spans="1:23" x14ac:dyDescent="0.35">
      <c r="A220" s="2" t="s">
        <v>115</v>
      </c>
      <c r="B220" s="2" t="s">
        <v>116</v>
      </c>
      <c r="D220" s="2">
        <v>0.20606626224918337</v>
      </c>
      <c r="E220" s="2">
        <v>0.23384041063929067</v>
      </c>
      <c r="F220" s="2">
        <v>0.21860942603826408</v>
      </c>
      <c r="G220" s="2">
        <v>0.23204853009799345</v>
      </c>
      <c r="H220" s="2">
        <v>0.20158656089594026</v>
      </c>
      <c r="I220" s="2">
        <v>0.24279981334577694</v>
      </c>
      <c r="J220" s="2">
        <v>0.20069062062529164</v>
      </c>
      <c r="K220" s="2">
        <v>0.18366775548296779</v>
      </c>
      <c r="L220" s="2">
        <v>0.17560429304713016</v>
      </c>
      <c r="M220" s="2">
        <v>0.17829211385907606</v>
      </c>
      <c r="N220" s="2">
        <v>0.1675408306112926</v>
      </c>
      <c r="O220" s="2">
        <v>0.16216518898740084</v>
      </c>
      <c r="P220" s="2">
        <v>0.20785814279048059</v>
      </c>
      <c r="Q220" s="2">
        <v>0.18097993467102191</v>
      </c>
      <c r="R220" s="2">
        <v>0.19800279981334573</v>
      </c>
      <c r="S220" s="2">
        <v>0.14245450303313109</v>
      </c>
      <c r="T220" s="30">
        <v>0.15141390573961735</v>
      </c>
      <c r="U220" s="2">
        <v>0.11826411572561828</v>
      </c>
      <c r="V220" s="2">
        <v>9.5865608959402701E-2</v>
      </c>
      <c r="W220" s="2">
        <v>9.5865608959402701E-2</v>
      </c>
    </row>
    <row r="221" spans="1:23" x14ac:dyDescent="0.35"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</row>
    <row r="222" spans="1:23" x14ac:dyDescent="0.35">
      <c r="A222" s="9" t="s">
        <v>117</v>
      </c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/>
    </row>
    <row r="223" spans="1:23" x14ac:dyDescent="0.35">
      <c r="A223" s="2" t="s">
        <v>22</v>
      </c>
      <c r="D223" s="10">
        <f t="shared" ref="D223:W223" si="124">D227+D228</f>
        <v>5.8854654999209971E-2</v>
      </c>
      <c r="E223" s="10">
        <f t="shared" si="124"/>
        <v>7.0259086642637997E-2</v>
      </c>
      <c r="F223" s="10">
        <f t="shared" si="124"/>
        <v>7.1012714500100022E-2</v>
      </c>
      <c r="G223" s="10">
        <f t="shared" si="124"/>
        <v>9.4055366795459991E-2</v>
      </c>
      <c r="H223" s="10">
        <f t="shared" si="124"/>
        <v>5.9441858288320007E-2</v>
      </c>
      <c r="I223" s="10">
        <f t="shared" si="124"/>
        <v>7.6824286212259979E-2</v>
      </c>
      <c r="J223" s="10">
        <f t="shared" si="124"/>
        <v>8.0720219983020008E-2</v>
      </c>
      <c r="K223" s="10">
        <f t="shared" si="124"/>
        <v>9.1670290046980005E-2</v>
      </c>
      <c r="L223" s="10">
        <f t="shared" si="124"/>
        <v>0.10279286988528001</v>
      </c>
      <c r="M223" s="10">
        <f t="shared" si="124"/>
        <v>0.11510729533048</v>
      </c>
      <c r="N223" s="10">
        <f t="shared" si="124"/>
        <v>0.12725787100379304</v>
      </c>
      <c r="O223" s="10">
        <f t="shared" si="124"/>
        <v>0.13965088892132985</v>
      </c>
      <c r="P223" s="10">
        <f t="shared" si="124"/>
        <v>0.1545147715800643</v>
      </c>
      <c r="Q223" s="10">
        <f t="shared" si="124"/>
        <v>0.18192847589789612</v>
      </c>
      <c r="R223" s="10">
        <f t="shared" si="124"/>
        <v>0.18531708255236429</v>
      </c>
      <c r="S223" s="10">
        <f t="shared" si="124"/>
        <v>8.1512165251630186E-2</v>
      </c>
      <c r="T223" s="29">
        <f t="shared" si="124"/>
        <v>9.7063391803133905E-2</v>
      </c>
      <c r="U223" s="29">
        <f t="shared" si="124"/>
        <v>0.15192446158186299</v>
      </c>
      <c r="V223" s="29">
        <f t="shared" si="124"/>
        <v>0.15301103190600002</v>
      </c>
      <c r="W223" s="29">
        <f t="shared" si="124"/>
        <v>0.16652341074400001</v>
      </c>
    </row>
    <row r="224" spans="1:23" x14ac:dyDescent="0.35">
      <c r="A224" s="17" t="s">
        <v>6</v>
      </c>
      <c r="B224" s="17"/>
      <c r="C224" s="17"/>
      <c r="D224" s="17"/>
      <c r="E224" s="18">
        <f t="shared" ref="E224:W224" si="125">(E223-$D223)/$D223</f>
        <v>0.19377280596719346</v>
      </c>
      <c r="F224" s="18">
        <f t="shared" si="125"/>
        <v>0.2065777040244863</v>
      </c>
      <c r="G224" s="18">
        <f t="shared" si="125"/>
        <v>0.59809562721457687</v>
      </c>
      <c r="H224" s="18">
        <f t="shared" si="125"/>
        <v>9.9771766416423338E-3</v>
      </c>
      <c r="I224" s="18">
        <f t="shared" si="125"/>
        <v>0.30532217397742323</v>
      </c>
      <c r="J224" s="18">
        <f t="shared" si="125"/>
        <v>0.37151802154143199</v>
      </c>
      <c r="K224" s="18">
        <f t="shared" si="125"/>
        <v>0.55757076561251662</v>
      </c>
      <c r="L224" s="18">
        <f t="shared" si="125"/>
        <v>0.74655462489177515</v>
      </c>
      <c r="M224" s="18">
        <f t="shared" si="125"/>
        <v>0.95578914415563443</v>
      </c>
      <c r="N224" s="18">
        <f t="shared" si="125"/>
        <v>1.1622396903949446</v>
      </c>
      <c r="O224" s="18">
        <f t="shared" si="125"/>
        <v>1.3728095750999549</v>
      </c>
      <c r="P224" s="18">
        <f t="shared" si="125"/>
        <v>1.6253619460030546</v>
      </c>
      <c r="Q224" s="18">
        <f t="shared" si="125"/>
        <v>2.0911484554677657</v>
      </c>
      <c r="R224" s="18">
        <f t="shared" si="125"/>
        <v>2.1487243031983088</v>
      </c>
      <c r="S224" s="18">
        <f t="shared" si="125"/>
        <v>0.38497397109411918</v>
      </c>
      <c r="T224" s="26">
        <f t="shared" si="125"/>
        <v>0.6492050085832094</v>
      </c>
      <c r="U224" s="26">
        <f t="shared" si="125"/>
        <v>1.5813499643129727</v>
      </c>
      <c r="V224" s="26">
        <f t="shared" si="125"/>
        <v>1.5998118909719876</v>
      </c>
      <c r="W224" s="26">
        <f t="shared" si="125"/>
        <v>1.8294008476684693</v>
      </c>
    </row>
    <row r="225" spans="1:23" x14ac:dyDescent="0.35">
      <c r="A225" s="11" t="s">
        <v>7</v>
      </c>
      <c r="D225" s="10"/>
      <c r="E225" s="21">
        <f t="shared" ref="E225:W225" si="126">(E223-D223)/D223</f>
        <v>0.19377280596719346</v>
      </c>
      <c r="F225" s="21">
        <f t="shared" si="126"/>
        <v>1.0726411251191417E-2</v>
      </c>
      <c r="G225" s="21">
        <f t="shared" si="126"/>
        <v>0.32448629034350623</v>
      </c>
      <c r="H225" s="21">
        <f t="shared" si="126"/>
        <v>-0.36801205169305407</v>
      </c>
      <c r="I225" s="21">
        <f t="shared" si="126"/>
        <v>0.29242739753571134</v>
      </c>
      <c r="J225" s="21">
        <f t="shared" si="126"/>
        <v>5.0712267732574104E-2</v>
      </c>
      <c r="K225" s="21">
        <f t="shared" si="126"/>
        <v>0.13565461127662201</v>
      </c>
      <c r="L225" s="21">
        <f t="shared" si="126"/>
        <v>0.12133243859706136</v>
      </c>
      <c r="M225" s="21">
        <f t="shared" si="126"/>
        <v>0.11979843990097044</v>
      </c>
      <c r="N225" s="21">
        <f t="shared" si="126"/>
        <v>0.10555869320383217</v>
      </c>
      <c r="O225" s="21">
        <f t="shared" si="126"/>
        <v>9.7385079757993251E-2</v>
      </c>
      <c r="P225" s="21">
        <f t="shared" si="126"/>
        <v>0.10643600462226765</v>
      </c>
      <c r="Q225" s="21">
        <f t="shared" si="126"/>
        <v>0.17741801665627147</v>
      </c>
      <c r="R225" s="21">
        <f t="shared" si="126"/>
        <v>1.8626037720284937E-2</v>
      </c>
      <c r="S225" s="22">
        <f t="shared" si="126"/>
        <v>-0.56014759066478592</v>
      </c>
      <c r="T225" s="23">
        <f t="shared" si="126"/>
        <v>0.19078411797179815</v>
      </c>
      <c r="U225" s="23">
        <f t="shared" si="126"/>
        <v>0.56520866167544914</v>
      </c>
      <c r="V225" s="23">
        <f t="shared" si="126"/>
        <v>7.1520432774516965E-3</v>
      </c>
      <c r="W225" s="23">
        <f t="shared" si="126"/>
        <v>8.8309834066743087E-2</v>
      </c>
    </row>
    <row r="226" spans="1:23" x14ac:dyDescent="0.35">
      <c r="A226" s="2" t="s">
        <v>23</v>
      </c>
      <c r="D226" s="12">
        <f t="shared" ref="D226:W226" si="127">D223/D$17</f>
        <v>9.9243657648769371E-4</v>
      </c>
      <c r="E226" s="12">
        <f t="shared" si="127"/>
        <v>1.2118930653052481E-3</v>
      </c>
      <c r="F226" s="12">
        <f t="shared" si="127"/>
        <v>1.2036751820484698E-3</v>
      </c>
      <c r="G226" s="12">
        <f t="shared" si="127"/>
        <v>1.6163078244106667E-3</v>
      </c>
      <c r="H226" s="12">
        <f t="shared" si="127"/>
        <v>1.2318927191987091E-3</v>
      </c>
      <c r="I226" s="12">
        <f t="shared" si="127"/>
        <v>1.4270844368959416E-3</v>
      </c>
      <c r="J226" s="12">
        <f t="shared" si="127"/>
        <v>1.5307674558744132E-3</v>
      </c>
      <c r="K226" s="12">
        <f t="shared" si="127"/>
        <v>1.7375938745318794E-3</v>
      </c>
      <c r="L226" s="12">
        <f t="shared" si="127"/>
        <v>2.0731394771579073E-3</v>
      </c>
      <c r="M226" s="12">
        <f t="shared" si="127"/>
        <v>2.1747510400700245E-3</v>
      </c>
      <c r="N226" s="12">
        <f t="shared" si="127"/>
        <v>2.3662676348031389E-3</v>
      </c>
      <c r="O226" s="12">
        <f t="shared" si="127"/>
        <v>2.58987610804622E-3</v>
      </c>
      <c r="P226" s="12">
        <f t="shared" si="127"/>
        <v>2.9295489914140482E-3</v>
      </c>
      <c r="Q226" s="12">
        <f t="shared" si="127"/>
        <v>3.5961512905639758E-3</v>
      </c>
      <c r="R226" s="12">
        <f t="shared" si="127"/>
        <v>3.6732710252566111E-3</v>
      </c>
      <c r="S226" s="12">
        <f t="shared" si="127"/>
        <v>1.8100637229258893E-3</v>
      </c>
      <c r="T226" s="27">
        <f t="shared" si="127"/>
        <v>2.1454472454102962E-3</v>
      </c>
      <c r="U226" s="27">
        <f t="shared" si="127"/>
        <v>3.899491694373378E-3</v>
      </c>
      <c r="V226" s="27">
        <f t="shared" si="127"/>
        <v>4.0323658514221294E-3</v>
      </c>
      <c r="W226" s="27">
        <f t="shared" si="127"/>
        <v>5.0714789984876631E-3</v>
      </c>
    </row>
    <row r="227" spans="1:23" x14ac:dyDescent="0.35">
      <c r="A227" s="2" t="s">
        <v>118</v>
      </c>
      <c r="B227" s="2" t="s">
        <v>119</v>
      </c>
      <c r="D227" s="2">
        <v>5.7673974999209975E-2</v>
      </c>
      <c r="E227" s="2">
        <v>6.9219809884637995E-2</v>
      </c>
      <c r="F227" s="2">
        <v>6.9988687766100025E-2</v>
      </c>
      <c r="G227" s="2">
        <v>9.1893701171759989E-2</v>
      </c>
      <c r="H227" s="2">
        <v>5.6986152952120006E-2</v>
      </c>
      <c r="I227" s="2">
        <v>7.6072380612659973E-2</v>
      </c>
      <c r="J227" s="2">
        <v>7.9845326422320007E-2</v>
      </c>
      <c r="K227" s="2">
        <v>9.0804569583480002E-2</v>
      </c>
      <c r="L227" s="2">
        <v>0.10185785676308001</v>
      </c>
      <c r="M227" s="2">
        <v>0.11396502040528</v>
      </c>
      <c r="N227" s="2">
        <v>0.12606820702519303</v>
      </c>
      <c r="O227" s="2">
        <v>0.13844028717692985</v>
      </c>
      <c r="P227" s="2">
        <v>0.1532903852740643</v>
      </c>
      <c r="Q227" s="2">
        <v>0.18089527486089613</v>
      </c>
      <c r="R227" s="2">
        <v>0.1840882292933643</v>
      </c>
      <c r="S227" s="2">
        <v>8.0614953725630184E-2</v>
      </c>
      <c r="T227" s="30">
        <v>9.6279337144133906E-2</v>
      </c>
      <c r="U227" s="2">
        <v>0.15112491795786298</v>
      </c>
      <c r="V227" s="2">
        <v>0.15200864567900002</v>
      </c>
      <c r="W227" s="2">
        <v>0.1655282502</v>
      </c>
    </row>
    <row r="228" spans="1:23" x14ac:dyDescent="0.35">
      <c r="A228" s="2" t="s">
        <v>120</v>
      </c>
      <c r="B228" s="2" t="s">
        <v>121</v>
      </c>
      <c r="D228" s="2">
        <v>1.1806799999999997E-3</v>
      </c>
      <c r="E228" s="2">
        <v>1.039276758E-3</v>
      </c>
      <c r="F228" s="2">
        <v>1.024026734E-3</v>
      </c>
      <c r="G228" s="2">
        <v>2.1616656236999997E-3</v>
      </c>
      <c r="H228" s="2">
        <v>2.4557053362E-3</v>
      </c>
      <c r="I228" s="2">
        <v>7.5190559960000005E-4</v>
      </c>
      <c r="J228" s="2">
        <v>8.7489356069999995E-4</v>
      </c>
      <c r="K228" s="2">
        <v>8.6572046350000004E-4</v>
      </c>
      <c r="L228" s="2">
        <v>9.3501312220000007E-4</v>
      </c>
      <c r="M228" s="2">
        <v>1.1422749251999999E-3</v>
      </c>
      <c r="N228" s="2">
        <v>1.1896639786000002E-3</v>
      </c>
      <c r="O228" s="2">
        <v>1.2106017443999999E-3</v>
      </c>
      <c r="P228" s="2">
        <v>1.2243863059999999E-3</v>
      </c>
      <c r="Q228" s="2">
        <v>1.0332010370000002E-3</v>
      </c>
      <c r="R228" s="2">
        <v>1.2288532590000001E-3</v>
      </c>
      <c r="S228" s="2">
        <v>8.9721152600000004E-4</v>
      </c>
      <c r="T228" s="30">
        <v>7.8405465900000003E-4</v>
      </c>
      <c r="U228" s="2">
        <v>7.9954362399999989E-4</v>
      </c>
      <c r="V228" s="2">
        <v>1.002386227E-3</v>
      </c>
      <c r="W228" s="2">
        <v>9.9516054399999992E-4</v>
      </c>
    </row>
    <row r="229" spans="1:23" x14ac:dyDescent="0.35"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</row>
    <row r="230" spans="1:23" x14ac:dyDescent="0.35">
      <c r="A230" s="9" t="s">
        <v>122</v>
      </c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/>
    </row>
    <row r="231" spans="1:23" x14ac:dyDescent="0.35">
      <c r="A231" s="2" t="s">
        <v>22</v>
      </c>
      <c r="D231" s="10">
        <f t="shared" ref="D231:W231" si="128">D235</f>
        <v>6.834011564250192E-2</v>
      </c>
      <c r="E231" s="10">
        <f t="shared" si="128"/>
        <v>8.3021532939919998E-2</v>
      </c>
      <c r="F231" s="10">
        <f t="shared" si="128"/>
        <v>8.8324766021559989E-2</v>
      </c>
      <c r="G231" s="10">
        <f t="shared" si="128"/>
        <v>6.833532928413999E-2</v>
      </c>
      <c r="H231" s="10">
        <f t="shared" si="128"/>
        <v>6.6799729550819989E-2</v>
      </c>
      <c r="I231" s="10">
        <f t="shared" si="128"/>
        <v>5.7122294824700007E-2</v>
      </c>
      <c r="J231" s="10">
        <f t="shared" si="128"/>
        <v>4.6396418333460004E-2</v>
      </c>
      <c r="K231" s="10">
        <f t="shared" si="128"/>
        <v>8.9953429043360011E-2</v>
      </c>
      <c r="L231" s="10">
        <f t="shared" si="128"/>
        <v>7.5260465163839996E-2</v>
      </c>
      <c r="M231" s="10">
        <f t="shared" si="128"/>
        <v>5.9052259091979996E-2</v>
      </c>
      <c r="N231" s="10">
        <f t="shared" si="128"/>
        <v>4.2760089191920009E-2</v>
      </c>
      <c r="O231" s="10">
        <f t="shared" si="128"/>
        <v>4.6429492746960004E-2</v>
      </c>
      <c r="P231" s="10">
        <f t="shared" si="128"/>
        <v>6.0196146751900007E-2</v>
      </c>
      <c r="Q231" s="10">
        <f t="shared" si="128"/>
        <v>3.4155448148280011E-2</v>
      </c>
      <c r="R231" s="10">
        <f t="shared" si="128"/>
        <v>2.6831937166400002E-2</v>
      </c>
      <c r="S231" s="10">
        <f t="shared" si="128"/>
        <v>4.3052757342860001E-2</v>
      </c>
      <c r="T231" s="29">
        <f t="shared" si="128"/>
        <v>4.76785188979E-2</v>
      </c>
      <c r="U231" s="29">
        <f t="shared" si="128"/>
        <v>6.1415906965780004E-2</v>
      </c>
      <c r="V231" s="29">
        <f t="shared" si="128"/>
        <v>6.9740795677619996E-2</v>
      </c>
      <c r="W231" s="29">
        <f t="shared" si="128"/>
        <v>5.3340204470280005E-2</v>
      </c>
    </row>
    <row r="232" spans="1:23" x14ac:dyDescent="0.35">
      <c r="A232" s="17" t="s">
        <v>6</v>
      </c>
      <c r="B232" s="17"/>
      <c r="C232" s="17"/>
      <c r="D232" s="17"/>
      <c r="E232" s="18">
        <f t="shared" ref="E232:W232" si="129">(E231-$D231)/$D231</f>
        <v>0.21482868677335756</v>
      </c>
      <c r="F232" s="18">
        <f t="shared" si="129"/>
        <v>0.29242927365825622</v>
      </c>
      <c r="G232" s="18">
        <f t="shared" si="129"/>
        <v>-7.0037317275965612E-5</v>
      </c>
      <c r="H232" s="18">
        <f t="shared" si="129"/>
        <v>-2.2539998318702542E-2</v>
      </c>
      <c r="I232" s="18">
        <f t="shared" si="129"/>
        <v>-0.16414693935380689</v>
      </c>
      <c r="J232" s="18">
        <f t="shared" si="129"/>
        <v>-0.32109540791287078</v>
      </c>
      <c r="K232" s="18">
        <f t="shared" si="129"/>
        <v>0.31626100128247941</v>
      </c>
      <c r="L232" s="18">
        <f t="shared" si="129"/>
        <v>0.10126335690649883</v>
      </c>
      <c r="M232" s="18">
        <f t="shared" si="129"/>
        <v>-0.13590636280319143</v>
      </c>
      <c r="N232" s="18">
        <f t="shared" si="129"/>
        <v>-0.37430469951785161</v>
      </c>
      <c r="O232" s="18">
        <f t="shared" si="129"/>
        <v>-0.32061144014095455</v>
      </c>
      <c r="P232" s="18">
        <f t="shared" si="129"/>
        <v>-0.11916820470723692</v>
      </c>
      <c r="Q232" s="18">
        <f t="shared" si="129"/>
        <v>-0.50021377887399798</v>
      </c>
      <c r="R232" s="18">
        <f t="shared" si="129"/>
        <v>-0.60737647406448414</v>
      </c>
      <c r="S232" s="18">
        <f t="shared" si="129"/>
        <v>-0.37002217602212051</v>
      </c>
      <c r="T232" s="26">
        <f t="shared" si="129"/>
        <v>-0.30233482267846951</v>
      </c>
      <c r="U232" s="26">
        <f t="shared" si="129"/>
        <v>-0.10131982674632216</v>
      </c>
      <c r="V232" s="26">
        <f t="shared" si="129"/>
        <v>2.0495722343305035E-2</v>
      </c>
      <c r="W232" s="26">
        <f t="shared" si="129"/>
        <v>-0.2194891101836709</v>
      </c>
    </row>
    <row r="233" spans="1:23" x14ac:dyDescent="0.35">
      <c r="A233" s="11" t="s">
        <v>7</v>
      </c>
      <c r="D233" s="10"/>
      <c r="E233" s="21">
        <f t="shared" ref="E233" si="130">(E231-D231)/D231</f>
        <v>0.21482868677335756</v>
      </c>
      <c r="F233" s="21">
        <f t="shared" ref="F233" si="131">(F231-E231)/E231</f>
        <v>6.3877802466954806E-2</v>
      </c>
      <c r="G233" s="21">
        <f t="shared" ref="G233" si="132">(G231-F231)/F231</f>
        <v>-0.22631746041128031</v>
      </c>
      <c r="H233" s="21">
        <f t="shared" ref="H233" si="133">(H231-G231)/G231</f>
        <v>-2.2471534847442364E-2</v>
      </c>
      <c r="I233" s="21">
        <f t="shared" ref="I233" si="134">(I231-H231)/H231</f>
        <v>-0.14487236387323349</v>
      </c>
      <c r="J233" s="21">
        <f t="shared" ref="J233" si="135">(J231-I231)/I231</f>
        <v>-0.18777040600620393</v>
      </c>
      <c r="K233" s="21">
        <f t="shared" ref="K233" si="136">(K231-J231)/J231</f>
        <v>0.93880114617571064</v>
      </c>
      <c r="L233" s="21">
        <f t="shared" ref="L233" si="137">(L231-K231)/K231</f>
        <v>-0.16333967516055009</v>
      </c>
      <c r="M233" s="21">
        <f t="shared" ref="M233" si="138">(M231-L231)/L231</f>
        <v>-0.21536149207389529</v>
      </c>
      <c r="N233" s="21">
        <f t="shared" ref="N233" si="139">(N231-M231)/M231</f>
        <v>-0.27589410042185258</v>
      </c>
      <c r="O233" s="21">
        <f t="shared" ref="O233" si="140">(O231-N231)/N231</f>
        <v>8.5813748857506339E-2</v>
      </c>
      <c r="P233" s="21">
        <f t="shared" ref="P233" si="141">(P231-O231)/O231</f>
        <v>0.29650666398549835</v>
      </c>
      <c r="Q233" s="21">
        <f t="shared" ref="Q233" si="142">(Q231-P231)/P231</f>
        <v>-0.43259743370198456</v>
      </c>
      <c r="R233" s="21">
        <f t="shared" ref="R233" si="143">(R231-Q231)/Q231</f>
        <v>-0.2144170660588684</v>
      </c>
      <c r="S233" s="22">
        <f t="shared" ref="S233" si="144">(S231-R231)/R231</f>
        <v>0.60453406982378988</v>
      </c>
      <c r="T233" s="23">
        <f t="shared" ref="T233" si="145">(T231-S231)/S231</f>
        <v>0.10744402543608858</v>
      </c>
      <c r="U233" s="23">
        <f t="shared" ref="U233:W233" si="146">(U231-T231)/T231</f>
        <v>0.28812531063092789</v>
      </c>
      <c r="V233" s="23">
        <f t="shared" si="146"/>
        <v>0.1355493897774479</v>
      </c>
      <c r="W233" s="23">
        <f t="shared" si="146"/>
        <v>-0.23516495686617159</v>
      </c>
    </row>
    <row r="234" spans="1:23" x14ac:dyDescent="0.35">
      <c r="A234" s="2" t="s">
        <v>23</v>
      </c>
      <c r="D234" s="12">
        <f t="shared" ref="D234:W234" si="147">D231/D$17</f>
        <v>1.1523851495846523E-3</v>
      </c>
      <c r="E234" s="12">
        <f t="shared" si="147"/>
        <v>1.4320314260937363E-3</v>
      </c>
      <c r="F234" s="12">
        <f t="shared" si="147"/>
        <v>1.4971168130777479E-3</v>
      </c>
      <c r="G234" s="12">
        <f t="shared" si="147"/>
        <v>1.1743181826703189E-3</v>
      </c>
      <c r="H234" s="12">
        <f t="shared" si="147"/>
        <v>1.3843796753283458E-3</v>
      </c>
      <c r="I234" s="12">
        <f t="shared" si="147"/>
        <v>1.0611011434441663E-3</v>
      </c>
      <c r="J234" s="12">
        <f t="shared" si="147"/>
        <v>8.7985547201104627E-4</v>
      </c>
      <c r="K234" s="12">
        <f t="shared" si="147"/>
        <v>1.7050510827311346E-3</v>
      </c>
      <c r="L234" s="12">
        <f t="shared" si="147"/>
        <v>1.5178624896313654E-3</v>
      </c>
      <c r="M234" s="12">
        <f t="shared" si="147"/>
        <v>1.1156891620991971E-3</v>
      </c>
      <c r="N234" s="12">
        <f t="shared" si="147"/>
        <v>7.950927853658655E-4</v>
      </c>
      <c r="O234" s="12">
        <f t="shared" si="147"/>
        <v>8.6105169041778213E-4</v>
      </c>
      <c r="P234" s="12">
        <f t="shared" si="147"/>
        <v>1.1412990434552944E-3</v>
      </c>
      <c r="Q234" s="12">
        <f t="shared" si="147"/>
        <v>6.7514531923613247E-4</v>
      </c>
      <c r="R234" s="12">
        <f t="shared" si="147"/>
        <v>5.3185046940825396E-4</v>
      </c>
      <c r="S234" s="12">
        <f t="shared" si="147"/>
        <v>9.5603194931303311E-4</v>
      </c>
      <c r="T234" s="27">
        <f t="shared" si="147"/>
        <v>1.0538653671016635E-3</v>
      </c>
      <c r="U234" s="27">
        <f t="shared" si="147"/>
        <v>1.576380897597718E-3</v>
      </c>
      <c r="V234" s="27">
        <f t="shared" si="147"/>
        <v>1.8379093287483111E-3</v>
      </c>
      <c r="W234" s="27">
        <f t="shared" si="147"/>
        <v>1.624478657610066E-3</v>
      </c>
    </row>
    <row r="235" spans="1:23" x14ac:dyDescent="0.35">
      <c r="A235" s="2" t="s">
        <v>123</v>
      </c>
      <c r="B235" s="2" t="s">
        <v>124</v>
      </c>
      <c r="D235" s="2">
        <v>6.834011564250192E-2</v>
      </c>
      <c r="E235" s="2">
        <v>8.3021532939919998E-2</v>
      </c>
      <c r="F235" s="2">
        <v>8.8324766021559989E-2</v>
      </c>
      <c r="G235" s="2">
        <v>6.833532928413999E-2</v>
      </c>
      <c r="H235" s="2">
        <v>6.6799729550819989E-2</v>
      </c>
      <c r="I235" s="2">
        <v>5.7122294824700007E-2</v>
      </c>
      <c r="J235" s="2">
        <v>4.6396418333460004E-2</v>
      </c>
      <c r="K235" s="2">
        <v>8.9953429043360011E-2</v>
      </c>
      <c r="L235" s="2">
        <v>7.5260465163839996E-2</v>
      </c>
      <c r="M235" s="2">
        <v>5.9052259091979996E-2</v>
      </c>
      <c r="N235" s="2">
        <v>4.2760089191920009E-2</v>
      </c>
      <c r="O235" s="2">
        <v>4.6429492746960004E-2</v>
      </c>
      <c r="P235" s="2">
        <v>6.0196146751900007E-2</v>
      </c>
      <c r="Q235" s="2">
        <v>3.4155448148280011E-2</v>
      </c>
      <c r="R235" s="2">
        <v>2.6831937166400002E-2</v>
      </c>
      <c r="S235" s="2">
        <v>4.3052757342860001E-2</v>
      </c>
      <c r="T235" s="30">
        <v>4.76785188979E-2</v>
      </c>
      <c r="U235" s="2">
        <v>6.1415906965780004E-2</v>
      </c>
      <c r="V235" s="2">
        <v>6.9740795677619996E-2</v>
      </c>
      <c r="W235" s="2">
        <v>5.3340204470280005E-2</v>
      </c>
    </row>
    <row r="236" spans="1:23" x14ac:dyDescent="0.35"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</row>
    <row r="237" spans="1:23" x14ac:dyDescent="0.35">
      <c r="A237" s="9" t="s">
        <v>125</v>
      </c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/>
    </row>
    <row r="238" spans="1:23" x14ac:dyDescent="0.35">
      <c r="A238" s="2" t="s">
        <v>22</v>
      </c>
      <c r="D238" s="10">
        <f>D242+D243+D244+D245+D246+D247+D248</f>
        <v>8.2271196978375443</v>
      </c>
      <c r="E238" s="10">
        <f t="shared" ref="E238:W238" si="148">E242+E243+E244+E245+E246+E247+E248</f>
        <v>8.0480662136365844</v>
      </c>
      <c r="F238" s="10">
        <f t="shared" si="148"/>
        <v>8.1805531960930669</v>
      </c>
      <c r="G238" s="10">
        <f t="shared" si="148"/>
        <v>8.2254220594986123</v>
      </c>
      <c r="H238" s="10">
        <f t="shared" si="148"/>
        <v>7.6615921672152565</v>
      </c>
      <c r="I238" s="10">
        <f t="shared" si="148"/>
        <v>7.8314143887774783</v>
      </c>
      <c r="J238" s="10">
        <f t="shared" si="148"/>
        <v>7.9038293935600183</v>
      </c>
      <c r="K238" s="10">
        <f t="shared" si="148"/>
        <v>7.6824156049445982</v>
      </c>
      <c r="L238" s="10">
        <f t="shared" si="148"/>
        <v>6.519835918904052</v>
      </c>
      <c r="M238" s="10">
        <f t="shared" si="148"/>
        <v>7.2763819159726308</v>
      </c>
      <c r="N238" s="10">
        <f t="shared" si="148"/>
        <v>6.1380513794231657</v>
      </c>
      <c r="O238" s="10">
        <f t="shared" si="148"/>
        <v>5.9815341116129037</v>
      </c>
      <c r="P238" s="10">
        <f t="shared" si="148"/>
        <v>5.77179024471135</v>
      </c>
      <c r="Q238" s="10">
        <f t="shared" si="148"/>
        <v>4.6463762014214733</v>
      </c>
      <c r="R238" s="10">
        <f t="shared" si="148"/>
        <v>4.649559418589277</v>
      </c>
      <c r="S238" s="10">
        <f t="shared" si="148"/>
        <v>3.9934845004572859</v>
      </c>
      <c r="T238" s="10">
        <f t="shared" si="148"/>
        <v>3.897880318710687</v>
      </c>
      <c r="U238" s="10">
        <f t="shared" si="148"/>
        <v>3.7422141872227499</v>
      </c>
      <c r="V238" s="10">
        <f t="shared" si="148"/>
        <v>3.7323351689797248</v>
      </c>
      <c r="W238" s="10">
        <f t="shared" si="148"/>
        <v>4.0775566098555576</v>
      </c>
    </row>
    <row r="239" spans="1:23" x14ac:dyDescent="0.35">
      <c r="A239" s="17" t="s">
        <v>6</v>
      </c>
      <c r="B239" s="17"/>
      <c r="C239" s="17"/>
      <c r="D239" s="17"/>
      <c r="E239" s="18">
        <f t="shared" ref="E239:W239" si="149">(E238-$D238)/$D238</f>
        <v>-2.1763811732072303E-2</v>
      </c>
      <c r="F239" s="18">
        <f t="shared" si="149"/>
        <v>-5.6601220663797039E-3</v>
      </c>
      <c r="G239" s="18">
        <f t="shared" si="149"/>
        <v>-2.06346619629007E-4</v>
      </c>
      <c r="H239" s="18">
        <f t="shared" si="149"/>
        <v>-6.8739431464809458E-2</v>
      </c>
      <c r="I239" s="18">
        <f t="shared" si="149"/>
        <v>-4.8097672526154572E-2</v>
      </c>
      <c r="J239" s="18">
        <f t="shared" si="149"/>
        <v>-3.929568502115037E-2</v>
      </c>
      <c r="K239" s="18">
        <f t="shared" si="149"/>
        <v>-6.6208358805830758E-2</v>
      </c>
      <c r="L239" s="18">
        <f t="shared" si="149"/>
        <v>-0.20751901535870967</v>
      </c>
      <c r="M239" s="18">
        <f t="shared" si="149"/>
        <v>-0.1155614378765888</v>
      </c>
      <c r="N239" s="18">
        <f t="shared" si="149"/>
        <v>-0.25392462917045916</v>
      </c>
      <c r="O239" s="18">
        <f t="shared" si="149"/>
        <v>-0.27294918132950968</v>
      </c>
      <c r="P239" s="18">
        <f t="shared" si="149"/>
        <v>-0.29844338520704455</v>
      </c>
      <c r="Q239" s="18">
        <f t="shared" si="149"/>
        <v>-0.43523658679200339</v>
      </c>
      <c r="R239" s="18">
        <f t="shared" si="149"/>
        <v>-0.43484966922124768</v>
      </c>
      <c r="S239" s="18">
        <f t="shared" si="149"/>
        <v>-0.51459506520769926</v>
      </c>
      <c r="T239" s="26">
        <f t="shared" si="149"/>
        <v>-0.52621567913552725</v>
      </c>
      <c r="U239" s="26">
        <f t="shared" si="149"/>
        <v>-0.5451367763366356</v>
      </c>
      <c r="V239" s="26">
        <f t="shared" si="149"/>
        <v>-0.54633756331991257</v>
      </c>
      <c r="W239" s="26">
        <f t="shared" si="149"/>
        <v>-0.50437616570385835</v>
      </c>
    </row>
    <row r="240" spans="1:23" x14ac:dyDescent="0.35">
      <c r="A240" s="11" t="s">
        <v>7</v>
      </c>
      <c r="D240" s="10"/>
      <c r="E240" s="21">
        <f t="shared" ref="E240:W240" si="150">(E238-D238)/D238</f>
        <v>-2.1763811732072303E-2</v>
      </c>
      <c r="F240" s="21">
        <f t="shared" si="150"/>
        <v>1.6461964767635427E-2</v>
      </c>
      <c r="G240" s="21">
        <f t="shared" si="150"/>
        <v>5.4848201985868436E-3</v>
      </c>
      <c r="H240" s="21">
        <f t="shared" si="150"/>
        <v>-6.8547229334238513E-2</v>
      </c>
      <c r="I240" s="21">
        <f t="shared" si="150"/>
        <v>2.2165395632634772E-2</v>
      </c>
      <c r="J240" s="21">
        <f t="shared" si="150"/>
        <v>9.2467338832576285E-3</v>
      </c>
      <c r="K240" s="21">
        <f t="shared" si="150"/>
        <v>-2.8013482780362958E-2</v>
      </c>
      <c r="L240" s="21">
        <f t="shared" si="150"/>
        <v>-0.1513299651859866</v>
      </c>
      <c r="M240" s="21">
        <f t="shared" si="150"/>
        <v>0.11603758230709432</v>
      </c>
      <c r="N240" s="21">
        <f t="shared" si="150"/>
        <v>-0.15644183465008585</v>
      </c>
      <c r="O240" s="21">
        <f t="shared" si="150"/>
        <v>-2.5499504343505671E-2</v>
      </c>
      <c r="P240" s="21">
        <f t="shared" si="150"/>
        <v>-3.5065229586226807E-2</v>
      </c>
      <c r="Q240" s="21">
        <f t="shared" si="150"/>
        <v>-0.19498526376995171</v>
      </c>
      <c r="R240" s="21">
        <f t="shared" si="150"/>
        <v>6.8509673556562832E-4</v>
      </c>
      <c r="S240" s="22">
        <f t="shared" si="150"/>
        <v>-0.14110474973369647</v>
      </c>
      <c r="T240" s="23">
        <f t="shared" si="150"/>
        <v>-2.3940040767818548E-2</v>
      </c>
      <c r="U240" s="23">
        <f t="shared" si="150"/>
        <v>-3.993609827903264E-2</v>
      </c>
      <c r="V240" s="23">
        <f t="shared" si="150"/>
        <v>-2.6398858399809245E-3</v>
      </c>
      <c r="W240" s="23">
        <f t="shared" si="150"/>
        <v>9.2494758708983479E-2</v>
      </c>
    </row>
    <row r="241" spans="1:23" x14ac:dyDescent="0.35">
      <c r="A241" s="2" t="s">
        <v>23</v>
      </c>
      <c r="D241" s="12">
        <f t="shared" ref="D241:W241" si="151">D238/D$17</f>
        <v>0.13872979983292677</v>
      </c>
      <c r="E241" s="12">
        <f t="shared" si="151"/>
        <v>0.13882041597028985</v>
      </c>
      <c r="F241" s="12">
        <f t="shared" si="151"/>
        <v>0.13866149078909867</v>
      </c>
      <c r="G241" s="12">
        <f t="shared" si="151"/>
        <v>0.1413509349525969</v>
      </c>
      <c r="H241" s="12">
        <f t="shared" si="151"/>
        <v>0.15878136855147576</v>
      </c>
      <c r="I241" s="12">
        <f t="shared" si="151"/>
        <v>0.14547599651272453</v>
      </c>
      <c r="J241" s="12">
        <f t="shared" si="151"/>
        <v>0.14988716352594628</v>
      </c>
      <c r="K241" s="12">
        <f t="shared" si="151"/>
        <v>0.14561880724844095</v>
      </c>
      <c r="L241" s="12">
        <f t="shared" si="151"/>
        <v>0.13149286758076656</v>
      </c>
      <c r="M241" s="12">
        <f t="shared" si="151"/>
        <v>0.13747451101405536</v>
      </c>
      <c r="N241" s="12">
        <f t="shared" si="151"/>
        <v>0.11413260496441033</v>
      </c>
      <c r="O241" s="12">
        <f t="shared" si="151"/>
        <v>0.11092970767881463</v>
      </c>
      <c r="P241" s="12">
        <f t="shared" si="151"/>
        <v>0.10943123506664891</v>
      </c>
      <c r="Q241" s="12">
        <f t="shared" si="151"/>
        <v>9.1844180471039732E-2</v>
      </c>
      <c r="R241" s="12">
        <f t="shared" si="151"/>
        <v>9.2161454612188803E-2</v>
      </c>
      <c r="S241" s="12">
        <f t="shared" si="151"/>
        <v>8.8679541268841297E-2</v>
      </c>
      <c r="T241" s="27">
        <f t="shared" si="151"/>
        <v>8.6157061250015404E-2</v>
      </c>
      <c r="U241" s="27">
        <f t="shared" si="151"/>
        <v>9.6052557894228147E-2</v>
      </c>
      <c r="V241" s="27">
        <f t="shared" si="151"/>
        <v>9.8359841731552461E-2</v>
      </c>
      <c r="W241" s="27">
        <f t="shared" si="151"/>
        <v>0.12418219528194539</v>
      </c>
    </row>
    <row r="242" spans="1:23" x14ac:dyDescent="0.35">
      <c r="A242" s="2" t="s">
        <v>126</v>
      </c>
      <c r="B242" s="2" t="s">
        <v>127</v>
      </c>
      <c r="D242" s="2">
        <v>0.89891987184713562</v>
      </c>
      <c r="E242" s="2">
        <v>0.87014585166935121</v>
      </c>
      <c r="F242" s="2">
        <v>0.81896874745499604</v>
      </c>
      <c r="G242" s="2">
        <v>0.77037003310589025</v>
      </c>
      <c r="H242" s="2">
        <v>0.46517391193732716</v>
      </c>
      <c r="I242" s="2">
        <v>0.47199284034309907</v>
      </c>
      <c r="J242" s="2">
        <v>0.5082806638055285</v>
      </c>
      <c r="K242" s="2">
        <v>0.53239166948144379</v>
      </c>
      <c r="L242" s="2">
        <v>0.24652607942849566</v>
      </c>
      <c r="M242" s="2">
        <v>0.22424300634160391</v>
      </c>
      <c r="N242" s="2">
        <v>0.17521561185072523</v>
      </c>
      <c r="O242" s="2">
        <v>0.16028913453595167</v>
      </c>
      <c r="P242" s="2">
        <v>0.16958895665546228</v>
      </c>
      <c r="Q242" s="2">
        <v>0.17391150639708414</v>
      </c>
      <c r="R242" s="2">
        <v>0.16384325066227576</v>
      </c>
      <c r="S242" s="2">
        <v>0.12920135499202667</v>
      </c>
      <c r="T242" s="30">
        <v>0.11732003553090482</v>
      </c>
      <c r="U242" s="2">
        <v>0.12048969219717796</v>
      </c>
      <c r="V242" s="2">
        <v>0.13331131487550335</v>
      </c>
      <c r="W242" s="2">
        <v>0.13181809533233441</v>
      </c>
    </row>
    <row r="243" spans="1:23" x14ac:dyDescent="0.35">
      <c r="A243" s="2" t="s">
        <v>128</v>
      </c>
      <c r="B243" s="2" t="s">
        <v>129</v>
      </c>
      <c r="D243" s="2">
        <v>0.15379520612618836</v>
      </c>
      <c r="E243" s="2">
        <v>9.2705754826172382E-2</v>
      </c>
      <c r="F243" s="2">
        <v>6.1340586631532766E-2</v>
      </c>
      <c r="G243" s="2">
        <v>0.11113219380534349</v>
      </c>
      <c r="H243" s="2">
        <v>4.3416418315395257E-2</v>
      </c>
      <c r="I243" s="2">
        <v>3.3257188615419687E-2</v>
      </c>
      <c r="J243" s="2">
        <v>6.5442799354690925E-2</v>
      </c>
      <c r="K243" s="2">
        <v>5.1558059928832382E-2</v>
      </c>
      <c r="L243" s="2">
        <v>2.3946071308595281E-2</v>
      </c>
      <c r="M243" s="2">
        <v>1.7820160573947811E-2</v>
      </c>
      <c r="N243" s="2">
        <v>6.4812101673604964E-3</v>
      </c>
      <c r="O243" s="2">
        <v>9.8721715451440834E-3</v>
      </c>
      <c r="P243" s="2">
        <v>1.1065057077763977E-2</v>
      </c>
      <c r="Q243" s="2">
        <v>1.0669654893638015E-2</v>
      </c>
      <c r="R243" s="2">
        <v>7.2094097172955979E-3</v>
      </c>
      <c r="S243" s="2">
        <v>7.1295232374493783E-3</v>
      </c>
      <c r="T243" s="30">
        <v>9.0803587643935174E-3</v>
      </c>
      <c r="U243" s="2">
        <v>7.0728815480760815E-3</v>
      </c>
      <c r="V243" s="2">
        <v>8.2733957185032458E-3</v>
      </c>
      <c r="W243" s="2">
        <v>3.8247456019249648E-3</v>
      </c>
    </row>
    <row r="244" spans="1:23" x14ac:dyDescent="0.35">
      <c r="A244" s="2" t="s">
        <v>130</v>
      </c>
      <c r="B244" s="2" t="s">
        <v>131</v>
      </c>
      <c r="D244" s="2">
        <v>3.2820000000000002E-2</v>
      </c>
      <c r="E244" s="2">
        <v>3.2820000000000002E-2</v>
      </c>
      <c r="F244" s="2">
        <v>3.2820000000000002E-2</v>
      </c>
      <c r="G244" s="2">
        <v>3.2820000000000002E-2</v>
      </c>
      <c r="H244" s="2">
        <v>3.2820000000000002E-2</v>
      </c>
      <c r="I244" s="2">
        <v>3.2820000000000002E-2</v>
      </c>
      <c r="J244" s="2">
        <v>3.2820000000000002E-2</v>
      </c>
      <c r="K244" s="2">
        <v>3.2820000000000002E-2</v>
      </c>
      <c r="L244" s="2">
        <v>3.2820000000000002E-2</v>
      </c>
      <c r="M244" s="2">
        <v>3.2820000000000002E-2</v>
      </c>
      <c r="N244" s="2">
        <v>3.2820000000000002E-2</v>
      </c>
      <c r="O244" s="2">
        <v>3.2820000000000002E-2</v>
      </c>
      <c r="P244" s="2">
        <v>3.2820000000000002E-2</v>
      </c>
      <c r="Q244" s="2">
        <v>3.2820000000000002E-2</v>
      </c>
      <c r="R244" s="2">
        <v>3.2820000000000002E-2</v>
      </c>
      <c r="S244" s="2">
        <v>3.2820000000000002E-2</v>
      </c>
      <c r="T244" s="30">
        <v>3.2820000000000002E-2</v>
      </c>
      <c r="U244" s="2">
        <v>3.2820000000000002E-2</v>
      </c>
      <c r="V244" s="2">
        <v>3.2820000000000002E-2</v>
      </c>
      <c r="W244" s="2">
        <v>3.2820000000000002E-2</v>
      </c>
    </row>
    <row r="245" spans="1:23" x14ac:dyDescent="0.35">
      <c r="A245" s="2" t="s">
        <v>132</v>
      </c>
      <c r="B245" s="2" t="s">
        <v>133</v>
      </c>
      <c r="D245" s="2">
        <v>6.9688850000000002</v>
      </c>
      <c r="E245" s="2">
        <v>6.9208550000000004</v>
      </c>
      <c r="F245" s="2">
        <v>7.0925159999999998</v>
      </c>
      <c r="G245" s="2">
        <v>7.1714710000000004</v>
      </c>
      <c r="H245" s="2">
        <v>6.991924</v>
      </c>
      <c r="I245" s="2">
        <v>7.1126550000000002</v>
      </c>
      <c r="J245" s="2">
        <v>7.1517220000000004</v>
      </c>
      <c r="K245" s="2">
        <v>6.963527</v>
      </c>
      <c r="L245" s="2">
        <v>6.0200740000000001</v>
      </c>
      <c r="M245" s="2">
        <v>6.6048410000000004</v>
      </c>
      <c r="N245" s="2">
        <v>5.5114419999999997</v>
      </c>
      <c r="O245" s="2">
        <v>5.4927700000000002</v>
      </c>
      <c r="P245" s="2">
        <v>5.264329</v>
      </c>
      <c r="Q245" s="2">
        <v>4.1965209999999997</v>
      </c>
      <c r="R245" s="2">
        <v>4.1106389999999999</v>
      </c>
      <c r="S245" s="2">
        <v>3.507374</v>
      </c>
      <c r="T245" s="30">
        <v>3.4274049999999998</v>
      </c>
      <c r="U245" s="2">
        <v>3.2419380000000002</v>
      </c>
      <c r="V245" s="2">
        <v>3.0359370000000001</v>
      </c>
      <c r="W245" s="2">
        <v>3.3525520000000002</v>
      </c>
    </row>
    <row r="246" spans="1:23" x14ac:dyDescent="0.35">
      <c r="A246" s="2" t="s">
        <v>134</v>
      </c>
      <c r="B246" s="2" t="s">
        <v>135</v>
      </c>
      <c r="D246" s="2">
        <v>5.3760000000000006E-4</v>
      </c>
      <c r="E246" s="2">
        <v>2.6880000000000003E-4</v>
      </c>
      <c r="F246" s="2">
        <v>1.5359999999999999E-4</v>
      </c>
      <c r="G246" s="2">
        <v>1.5359999999999999E-4</v>
      </c>
      <c r="H246" s="2">
        <v>2.6880000000000003E-4</v>
      </c>
      <c r="I246" s="2">
        <v>1.92E-4</v>
      </c>
      <c r="J246" s="2">
        <v>3.4559999999999994E-4</v>
      </c>
      <c r="K246" s="2">
        <v>3.8400000000000001E-4</v>
      </c>
      <c r="L246" s="2">
        <v>3.8400000000000001E-4</v>
      </c>
      <c r="M246" s="2">
        <v>3.8400000000000001E-4</v>
      </c>
      <c r="N246" s="2">
        <v>2.3039999999999999E-4</v>
      </c>
      <c r="O246" s="2">
        <v>2.6880000000000003E-4</v>
      </c>
      <c r="P246" s="2">
        <v>2.6880000000000003E-4</v>
      </c>
      <c r="Q246" s="2">
        <v>2.6880000000000003E-4</v>
      </c>
      <c r="R246" s="2">
        <v>3.0719999999999999E-4</v>
      </c>
      <c r="S246" s="2">
        <v>2.6880000000000003E-4</v>
      </c>
      <c r="T246" s="30">
        <v>3.0719999999999999E-4</v>
      </c>
      <c r="U246" s="2">
        <v>2.3039999999999999E-4</v>
      </c>
      <c r="V246" s="2">
        <v>1.92E-4</v>
      </c>
      <c r="W246" s="2">
        <v>1.92E-4</v>
      </c>
    </row>
    <row r="247" spans="1:23" x14ac:dyDescent="0.35">
      <c r="A247" s="2" t="s">
        <v>419</v>
      </c>
      <c r="B247" s="2" t="s">
        <v>420</v>
      </c>
      <c r="D247" s="2">
        <v>3.6789000000000002E-2</v>
      </c>
      <c r="E247" s="2">
        <v>0</v>
      </c>
      <c r="F247" s="2">
        <v>0</v>
      </c>
      <c r="G247" s="2">
        <v>0</v>
      </c>
      <c r="H247" s="2">
        <v>0</v>
      </c>
      <c r="I247" s="2">
        <v>0</v>
      </c>
      <c r="J247" s="2">
        <v>0</v>
      </c>
      <c r="K247" s="2">
        <v>0</v>
      </c>
      <c r="L247" s="2">
        <v>0</v>
      </c>
      <c r="M247" s="2">
        <v>0</v>
      </c>
      <c r="N247" s="2">
        <v>0</v>
      </c>
      <c r="O247" s="2">
        <v>0</v>
      </c>
      <c r="P247" s="2">
        <v>0</v>
      </c>
      <c r="Q247" s="2">
        <v>0</v>
      </c>
      <c r="R247" s="2">
        <v>0</v>
      </c>
      <c r="S247" s="2">
        <v>0</v>
      </c>
      <c r="T247" s="2">
        <v>0</v>
      </c>
      <c r="U247" s="2">
        <v>0</v>
      </c>
      <c r="V247" s="2">
        <v>0</v>
      </c>
      <c r="W247" s="2">
        <v>2.4702999999999999E-2</v>
      </c>
    </row>
    <row r="248" spans="1:23" x14ac:dyDescent="0.35">
      <c r="A248" s="2" t="s">
        <v>136</v>
      </c>
      <c r="B248" s="2" t="s">
        <v>137</v>
      </c>
      <c r="D248" s="2">
        <v>0.13537301986421924</v>
      </c>
      <c r="E248" s="2">
        <v>0.13127080714106112</v>
      </c>
      <c r="F248" s="2">
        <v>0.17475426200653763</v>
      </c>
      <c r="G248" s="2">
        <v>0.13947523258737743</v>
      </c>
      <c r="H248" s="2">
        <v>0.12798903696253458</v>
      </c>
      <c r="I248" s="2">
        <v>0.18049735981895901</v>
      </c>
      <c r="J248" s="2">
        <v>0.14521833039979884</v>
      </c>
      <c r="K248" s="2">
        <v>0.10173487553432235</v>
      </c>
      <c r="L248" s="2">
        <v>0.19608576816696002</v>
      </c>
      <c r="M248" s="2">
        <v>0.39627374905707824</v>
      </c>
      <c r="N248" s="2">
        <v>0.41186215740507925</v>
      </c>
      <c r="O248" s="2">
        <v>0.28551400553180789</v>
      </c>
      <c r="P248" s="2">
        <v>0.29371843097812422</v>
      </c>
      <c r="Q248" s="2">
        <v>0.23218524013075184</v>
      </c>
      <c r="R248" s="2">
        <v>0.33474055820970577</v>
      </c>
      <c r="S248" s="2">
        <v>0.31669082222780992</v>
      </c>
      <c r="T248" s="30">
        <v>0.31094772441538848</v>
      </c>
      <c r="U248" s="2">
        <v>0.33966321347749562</v>
      </c>
      <c r="V248" s="2">
        <v>0.5218014583857179</v>
      </c>
      <c r="W248" s="2">
        <v>0.53164676892129747</v>
      </c>
    </row>
    <row r="251" spans="1:23" x14ac:dyDescent="0.35">
      <c r="A251" s="9" t="s">
        <v>138</v>
      </c>
    </row>
    <row r="252" spans="1:23" x14ac:dyDescent="0.35">
      <c r="A252" s="2" t="s">
        <v>53</v>
      </c>
    </row>
    <row r="253" spans="1:23" x14ac:dyDescent="0.35">
      <c r="A253" s="6" t="s">
        <v>139</v>
      </c>
      <c r="B253" s="6"/>
      <c r="C253" s="6"/>
    </row>
    <row r="254" spans="1:23" x14ac:dyDescent="0.35">
      <c r="A254" s="6" t="s">
        <v>140</v>
      </c>
      <c r="B254" s="6"/>
      <c r="C254" s="6"/>
    </row>
    <row r="255" spans="1:23" x14ac:dyDescent="0.35">
      <c r="A255" s="6" t="s">
        <v>141</v>
      </c>
      <c r="B255" s="6"/>
      <c r="C255" s="6"/>
    </row>
    <row r="256" spans="1:23" x14ac:dyDescent="0.35">
      <c r="A256" s="56" t="s">
        <v>341</v>
      </c>
      <c r="B256" s="6"/>
      <c r="C256" s="6"/>
    </row>
    <row r="257" spans="1:19" x14ac:dyDescent="0.35">
      <c r="A257" s="6" t="s">
        <v>342</v>
      </c>
      <c r="B257" s="6"/>
      <c r="C257" s="6"/>
    </row>
    <row r="258" spans="1:19" hidden="1" x14ac:dyDescent="0.35">
      <c r="A258" s="2" t="s">
        <v>22</v>
      </c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</row>
    <row r="259" spans="1:19" hidden="1" x14ac:dyDescent="0.35">
      <c r="A259" s="38" t="s">
        <v>6</v>
      </c>
      <c r="B259" s="38"/>
      <c r="C259" s="38"/>
      <c r="D259" s="38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</row>
    <row r="260" spans="1:19" hidden="1" x14ac:dyDescent="0.35">
      <c r="A260" s="11" t="s">
        <v>7</v>
      </c>
      <c r="D260" s="10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</row>
    <row r="261" spans="1:19" hidden="1" x14ac:dyDescent="0.35">
      <c r="A261" s="2" t="s">
        <v>23</v>
      </c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</row>
    <row r="262" spans="1:19" hidden="1" x14ac:dyDescent="0.35">
      <c r="A262" s="2" t="s">
        <v>142</v>
      </c>
      <c r="B262" s="2" t="s">
        <v>143</v>
      </c>
    </row>
    <row r="263" spans="1:19" hidden="1" x14ac:dyDescent="0.35">
      <c r="A263" s="2" t="s">
        <v>145</v>
      </c>
      <c r="B263" s="2" t="s">
        <v>146</v>
      </c>
    </row>
    <row r="264" spans="1:19" hidden="1" x14ac:dyDescent="0.35">
      <c r="A264" s="2" t="s">
        <v>147</v>
      </c>
      <c r="B264" s="2" t="s">
        <v>148</v>
      </c>
    </row>
    <row r="265" spans="1:19" hidden="1" x14ac:dyDescent="0.35">
      <c r="A265" s="2" t="s">
        <v>149</v>
      </c>
      <c r="B265" s="2" t="s">
        <v>150</v>
      </c>
    </row>
    <row r="266" spans="1:19" hidden="1" x14ac:dyDescent="0.35">
      <c r="A266" s="2" t="s">
        <v>151</v>
      </c>
      <c r="B266" s="2" t="s">
        <v>152</v>
      </c>
    </row>
    <row r="269" spans="1:19" x14ac:dyDescent="0.35">
      <c r="A269" s="9" t="s">
        <v>153</v>
      </c>
    </row>
    <row r="270" spans="1:19" x14ac:dyDescent="0.35">
      <c r="A270" s="2" t="s">
        <v>53</v>
      </c>
    </row>
    <row r="271" spans="1:19" x14ac:dyDescent="0.35">
      <c r="A271" s="35" t="s">
        <v>154</v>
      </c>
      <c r="B271" s="6"/>
      <c r="C271" s="6"/>
    </row>
    <row r="274" spans="1:23" x14ac:dyDescent="0.35">
      <c r="A274" s="9" t="s">
        <v>155</v>
      </c>
    </row>
    <row r="275" spans="1:23" x14ac:dyDescent="0.35">
      <c r="A275" s="2" t="s">
        <v>53</v>
      </c>
    </row>
    <row r="276" spans="1:23" x14ac:dyDescent="0.35">
      <c r="A276" s="37" t="s">
        <v>156</v>
      </c>
      <c r="B276" s="4"/>
      <c r="C276" s="4"/>
    </row>
    <row r="277" spans="1:23" x14ac:dyDescent="0.35">
      <c r="A277" s="4" t="s">
        <v>157</v>
      </c>
      <c r="B277" s="4"/>
      <c r="C277" s="4"/>
    </row>
    <row r="278" spans="1:23" x14ac:dyDescent="0.35">
      <c r="A278" s="37" t="s">
        <v>158</v>
      </c>
      <c r="B278" s="4"/>
      <c r="C278" s="4"/>
    </row>
    <row r="279" spans="1:23" x14ac:dyDescent="0.35">
      <c r="A279" s="2" t="s">
        <v>22</v>
      </c>
      <c r="D279" s="10">
        <f t="shared" ref="D279:W279" si="152">D283+D285</f>
        <v>0.41528999999999999</v>
      </c>
      <c r="E279" s="10">
        <f t="shared" si="152"/>
        <v>0.345829</v>
      </c>
      <c r="F279" s="10">
        <f t="shared" si="152"/>
        <v>0.58317399999999997</v>
      </c>
      <c r="G279" s="10">
        <f t="shared" si="152"/>
        <v>0.56232400000000005</v>
      </c>
      <c r="H279" s="10">
        <f t="shared" si="152"/>
        <v>0.44057800000000003</v>
      </c>
      <c r="I279" s="10">
        <f t="shared" si="152"/>
        <v>0.43282000000000004</v>
      </c>
      <c r="J279" s="10">
        <f t="shared" si="152"/>
        <v>0.61347299999999994</v>
      </c>
      <c r="K279" s="10">
        <f t="shared" si="152"/>
        <v>0.63350300000000004</v>
      </c>
      <c r="L279" s="10">
        <f t="shared" si="152"/>
        <v>0.63987200000000011</v>
      </c>
      <c r="M279" s="10">
        <f t="shared" si="152"/>
        <v>0.697882</v>
      </c>
      <c r="N279" s="10">
        <f t="shared" si="152"/>
        <v>0.70624100000000001</v>
      </c>
      <c r="O279" s="10">
        <f t="shared" si="152"/>
        <v>0.51375099999999996</v>
      </c>
      <c r="P279" s="10">
        <f t="shared" si="152"/>
        <v>0.697214</v>
      </c>
      <c r="Q279" s="10">
        <f t="shared" si="152"/>
        <v>0.58920099999999997</v>
      </c>
      <c r="R279" s="10">
        <f t="shared" si="152"/>
        <v>0.63423499999999999</v>
      </c>
      <c r="S279" s="10">
        <f t="shared" si="152"/>
        <v>0.71497900000000003</v>
      </c>
      <c r="T279" s="29">
        <f t="shared" si="152"/>
        <v>0.57750400000000002</v>
      </c>
      <c r="U279" s="29">
        <f t="shared" si="152"/>
        <v>0.39913599999999999</v>
      </c>
      <c r="V279" s="29">
        <f t="shared" si="152"/>
        <v>0.37584099999999998</v>
      </c>
      <c r="W279" s="29">
        <f t="shared" si="152"/>
        <v>0.41513139999999998</v>
      </c>
    </row>
    <row r="280" spans="1:23" x14ac:dyDescent="0.35">
      <c r="A280" s="17" t="s">
        <v>6</v>
      </c>
      <c r="B280" s="17"/>
      <c r="C280" s="17"/>
      <c r="D280" s="17"/>
      <c r="E280" s="18">
        <f t="shared" ref="E280:W280" si="153">(E279-$D279)/$D279</f>
        <v>-0.16725902381468372</v>
      </c>
      <c r="F280" s="18">
        <f t="shared" si="153"/>
        <v>0.40425726600688672</v>
      </c>
      <c r="G280" s="18">
        <f t="shared" si="153"/>
        <v>0.35405138577861267</v>
      </c>
      <c r="H280" s="18">
        <f t="shared" si="153"/>
        <v>6.0892388451443652E-2</v>
      </c>
      <c r="I280" s="18">
        <f t="shared" si="153"/>
        <v>4.2211466685930427E-2</v>
      </c>
      <c r="J280" s="18">
        <f t="shared" si="153"/>
        <v>0.47721592140431973</v>
      </c>
      <c r="K280" s="18">
        <f t="shared" si="153"/>
        <v>0.52544727780587075</v>
      </c>
      <c r="L280" s="18">
        <f t="shared" si="153"/>
        <v>0.54078354884538549</v>
      </c>
      <c r="M280" s="18">
        <f t="shared" si="153"/>
        <v>0.68046906980664112</v>
      </c>
      <c r="N280" s="18">
        <f t="shared" si="153"/>
        <v>0.70059717305978964</v>
      </c>
      <c r="O280" s="18">
        <f t="shared" si="153"/>
        <v>0.23708974451588039</v>
      </c>
      <c r="P280" s="18">
        <f t="shared" si="153"/>
        <v>0.67886055527462741</v>
      </c>
      <c r="Q280" s="18">
        <f t="shared" si="153"/>
        <v>0.41877001613330439</v>
      </c>
      <c r="R280" s="18">
        <f t="shared" si="153"/>
        <v>0.52720990151460423</v>
      </c>
      <c r="S280" s="18">
        <f t="shared" si="153"/>
        <v>0.72163789159382608</v>
      </c>
      <c r="T280" s="26">
        <f t="shared" si="153"/>
        <v>0.39060415613185973</v>
      </c>
      <c r="U280" s="26">
        <f t="shared" si="153"/>
        <v>-3.8898119386452844E-2</v>
      </c>
      <c r="V280" s="26">
        <f t="shared" si="153"/>
        <v>-9.4991451756603854E-2</v>
      </c>
      <c r="W280" s="26">
        <f t="shared" si="153"/>
        <v>-3.8190180355897986E-4</v>
      </c>
    </row>
    <row r="281" spans="1:23" x14ac:dyDescent="0.35">
      <c r="A281" s="11" t="s">
        <v>7</v>
      </c>
      <c r="D281" s="10"/>
      <c r="E281" s="21">
        <f t="shared" ref="E281" si="154">(E279-D279)/D279</f>
        <v>-0.16725902381468372</v>
      </c>
      <c r="F281" s="21">
        <f t="shared" ref="F281" si="155">(F279-E279)/E279</f>
        <v>0.68630739469506596</v>
      </c>
      <c r="G281" s="21">
        <f t="shared" ref="G281" si="156">(G279-F279)/F279</f>
        <v>-3.5752622716376116E-2</v>
      </c>
      <c r="H281" s="21">
        <f t="shared" ref="H281" si="157">(H279-G279)/G279</f>
        <v>-0.21650507536580335</v>
      </c>
      <c r="I281" s="21">
        <f t="shared" ref="I281" si="158">(I279-H279)/H279</f>
        <v>-1.7608686770560461E-2</v>
      </c>
      <c r="J281" s="21">
        <f t="shared" ref="J281" si="159">(J279-I279)/I279</f>
        <v>0.41738598031514229</v>
      </c>
      <c r="K281" s="21">
        <f t="shared" ref="K281" si="160">(K279-J279)/J279</f>
        <v>3.2650173683275559E-2</v>
      </c>
      <c r="L281" s="21">
        <f t="shared" ref="L281" si="161">(L279-K279)/K279</f>
        <v>1.0053622476926026E-2</v>
      </c>
      <c r="M281" s="21">
        <f t="shared" ref="M281" si="162">(M279-L279)/L279</f>
        <v>9.0658756751350086E-2</v>
      </c>
      <c r="N281" s="21">
        <f t="shared" ref="N281" si="163">(N279-M279)/M279</f>
        <v>1.1977669577378417E-2</v>
      </c>
      <c r="O281" s="21">
        <f t="shared" ref="O281" si="164">(O279-N279)/N279</f>
        <v>-0.27255568566537491</v>
      </c>
      <c r="P281" s="21">
        <f t="shared" ref="P281" si="165">(P279-O279)/O279</f>
        <v>0.35710490101235826</v>
      </c>
      <c r="Q281" s="21">
        <f t="shared" ref="Q281" si="166">(Q279-P279)/P279</f>
        <v>-0.15492087077999012</v>
      </c>
      <c r="R281" s="21">
        <f t="shared" ref="R281" si="167">(R279-Q279)/Q279</f>
        <v>7.6432321058518271E-2</v>
      </c>
      <c r="S281" s="22">
        <f t="shared" ref="S281" si="168">(S279-R279)/R279</f>
        <v>0.12730927810669554</v>
      </c>
      <c r="T281" s="23">
        <f t="shared" ref="T281" si="169">(T279-S279)/S279</f>
        <v>-0.19227837460960392</v>
      </c>
      <c r="U281" s="23">
        <f t="shared" ref="U281:W281" si="170">(U279-T279)/T279</f>
        <v>-0.30886019837092044</v>
      </c>
      <c r="V281" s="23">
        <f t="shared" si="170"/>
        <v>-5.8363565301050295E-2</v>
      </c>
      <c r="W281" s="23">
        <f t="shared" si="170"/>
        <v>0.1045399517349092</v>
      </c>
    </row>
    <row r="282" spans="1:23" x14ac:dyDescent="0.35">
      <c r="A282" s="2" t="s">
        <v>23</v>
      </c>
      <c r="D282" s="12">
        <f t="shared" ref="D282:W282" si="171">D279/D$17</f>
        <v>7.0028273185036381E-3</v>
      </c>
      <c r="E282" s="12">
        <f t="shared" si="171"/>
        <v>5.9651752806462689E-3</v>
      </c>
      <c r="F282" s="12">
        <f t="shared" si="171"/>
        <v>9.8848787228792041E-3</v>
      </c>
      <c r="G282" s="12">
        <f t="shared" si="171"/>
        <v>9.6633367347388355E-3</v>
      </c>
      <c r="H282" s="12">
        <f t="shared" si="171"/>
        <v>9.1306841015395233E-3</v>
      </c>
      <c r="I282" s="12">
        <f t="shared" si="171"/>
        <v>8.0400445800527433E-3</v>
      </c>
      <c r="J282" s="12">
        <f t="shared" si="171"/>
        <v>1.1633819923374665E-2</v>
      </c>
      <c r="K282" s="12">
        <f t="shared" si="171"/>
        <v>1.2007935523422435E-2</v>
      </c>
      <c r="L282" s="12">
        <f t="shared" si="171"/>
        <v>1.2905018655558972E-2</v>
      </c>
      <c r="M282" s="12">
        <f t="shared" si="171"/>
        <v>1.3185259900240763E-2</v>
      </c>
      <c r="N282" s="12">
        <f t="shared" si="171"/>
        <v>1.3132038179557423E-2</v>
      </c>
      <c r="O282" s="12">
        <f t="shared" si="171"/>
        <v>9.5276976083868599E-3</v>
      </c>
      <c r="P282" s="12">
        <f t="shared" si="171"/>
        <v>1.3218946962888844E-2</v>
      </c>
      <c r="Q282" s="12">
        <f t="shared" si="171"/>
        <v>1.1646642594536724E-2</v>
      </c>
      <c r="R282" s="12">
        <f t="shared" si="171"/>
        <v>1.2571518052283865E-2</v>
      </c>
      <c r="S282" s="12">
        <f t="shared" si="171"/>
        <v>1.5876863859017012E-2</v>
      </c>
      <c r="T282" s="27">
        <f t="shared" si="171"/>
        <v>1.2764898722336054E-2</v>
      </c>
      <c r="U282" s="27">
        <f t="shared" si="171"/>
        <v>1.0244745979150613E-2</v>
      </c>
      <c r="V282" s="27">
        <f t="shared" si="171"/>
        <v>9.9047003022330188E-3</v>
      </c>
      <c r="W282" s="27">
        <f t="shared" si="171"/>
        <v>1.2642848037441114E-2</v>
      </c>
    </row>
    <row r="283" spans="1:23" x14ac:dyDescent="0.35">
      <c r="A283" s="2" t="s">
        <v>159</v>
      </c>
      <c r="B283" s="2" t="s">
        <v>160</v>
      </c>
      <c r="D283" s="2">
        <v>0.41519099999999998</v>
      </c>
      <c r="E283" s="2">
        <v>0.34572399999999998</v>
      </c>
      <c r="F283" s="2">
        <v>0.58306899999999995</v>
      </c>
      <c r="G283" s="2">
        <v>0.562218</v>
      </c>
      <c r="H283" s="2">
        <v>0.44049500000000003</v>
      </c>
      <c r="I283" s="2">
        <v>0.43273800000000001</v>
      </c>
      <c r="J283" s="2">
        <v>0.61338599999999999</v>
      </c>
      <c r="K283" s="2">
        <v>0.63341999999999998</v>
      </c>
      <c r="L283" s="2">
        <v>0.63978900000000005</v>
      </c>
      <c r="M283" s="2">
        <v>0.69781300000000002</v>
      </c>
      <c r="N283" s="2">
        <v>0.70617200000000002</v>
      </c>
      <c r="O283" s="2">
        <v>0.51368199999999997</v>
      </c>
      <c r="P283" s="2">
        <v>0.69714500000000001</v>
      </c>
      <c r="Q283" s="2">
        <v>0.58913199999999999</v>
      </c>
      <c r="R283" s="2">
        <v>0.63416600000000001</v>
      </c>
      <c r="S283" s="2">
        <v>0.71491000000000005</v>
      </c>
      <c r="T283" s="30">
        <v>0.57743500000000003</v>
      </c>
      <c r="U283" s="2">
        <v>0.39908199999999999</v>
      </c>
      <c r="V283" s="2">
        <v>0.37577199999999999</v>
      </c>
      <c r="W283" s="2">
        <v>0.4150624</v>
      </c>
    </row>
    <row r="284" spans="1:23" x14ac:dyDescent="0.35">
      <c r="A284" s="2" t="s">
        <v>161</v>
      </c>
      <c r="B284" s="2" t="s">
        <v>162</v>
      </c>
      <c r="D284" s="2" t="s">
        <v>295</v>
      </c>
      <c r="E284" s="2" t="s">
        <v>295</v>
      </c>
      <c r="F284" s="2" t="s">
        <v>295</v>
      </c>
      <c r="G284" s="2" t="s">
        <v>295</v>
      </c>
      <c r="H284" s="2" t="s">
        <v>295</v>
      </c>
      <c r="I284" s="2" t="s">
        <v>295</v>
      </c>
      <c r="J284" s="2" t="s">
        <v>295</v>
      </c>
      <c r="K284" s="2" t="s">
        <v>295</v>
      </c>
      <c r="L284" s="2" t="s">
        <v>295</v>
      </c>
      <c r="M284" s="2" t="s">
        <v>295</v>
      </c>
      <c r="N284" s="2" t="s">
        <v>295</v>
      </c>
      <c r="O284" s="2" t="s">
        <v>295</v>
      </c>
      <c r="P284" s="2" t="s">
        <v>295</v>
      </c>
      <c r="Q284" s="2" t="s">
        <v>295</v>
      </c>
      <c r="R284" s="2" t="s">
        <v>295</v>
      </c>
      <c r="S284" s="2" t="s">
        <v>295</v>
      </c>
      <c r="T284" s="2" t="s">
        <v>295</v>
      </c>
      <c r="U284" s="2" t="s">
        <v>295</v>
      </c>
      <c r="V284" s="2" t="s">
        <v>295</v>
      </c>
      <c r="W284" s="2" t="s">
        <v>295</v>
      </c>
    </row>
    <row r="285" spans="1:23" x14ac:dyDescent="0.35">
      <c r="A285" s="2" t="s">
        <v>163</v>
      </c>
      <c r="B285" s="2" t="s">
        <v>164</v>
      </c>
      <c r="D285" s="2">
        <v>9.8999999999999994E-5</v>
      </c>
      <c r="E285" s="2">
        <v>1.05E-4</v>
      </c>
      <c r="F285" s="2">
        <v>1.05E-4</v>
      </c>
      <c r="G285" s="2">
        <v>1.06E-4</v>
      </c>
      <c r="H285" s="2">
        <v>8.2999999999999998E-5</v>
      </c>
      <c r="I285" s="2">
        <v>8.2000000000000001E-5</v>
      </c>
      <c r="J285" s="2">
        <v>8.7000000000000001E-5</v>
      </c>
      <c r="K285" s="2">
        <v>8.2999999999999998E-5</v>
      </c>
      <c r="L285" s="2">
        <v>8.2999999999999998E-5</v>
      </c>
      <c r="M285" s="2">
        <v>6.8999999999999997E-5</v>
      </c>
      <c r="N285" s="2">
        <v>6.8999999999999997E-5</v>
      </c>
      <c r="O285" s="2">
        <v>6.8999999999999997E-5</v>
      </c>
      <c r="P285" s="2">
        <v>6.8999999999999997E-5</v>
      </c>
      <c r="Q285" s="2">
        <v>6.8999999999999997E-5</v>
      </c>
      <c r="R285" s="2">
        <v>6.8999999999999997E-5</v>
      </c>
      <c r="S285" s="2">
        <v>6.8999999999999997E-5</v>
      </c>
      <c r="T285" s="2">
        <v>6.8999999999999997E-5</v>
      </c>
      <c r="U285" s="2">
        <v>5.3999999999999998E-5</v>
      </c>
      <c r="V285" s="2">
        <v>6.8999999999999997E-5</v>
      </c>
      <c r="W285" s="2">
        <v>6.8999999999999997E-5</v>
      </c>
    </row>
    <row r="288" spans="1:23" hidden="1" x14ac:dyDescent="0.35">
      <c r="A288" s="2" t="s">
        <v>22</v>
      </c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</row>
    <row r="289" spans="1:22" hidden="1" x14ac:dyDescent="0.35">
      <c r="A289" s="17" t="s">
        <v>6</v>
      </c>
      <c r="B289" s="17"/>
      <c r="C289" s="17"/>
      <c r="D289" s="17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</row>
    <row r="290" spans="1:22" hidden="1" x14ac:dyDescent="0.35">
      <c r="A290" s="11" t="s">
        <v>7</v>
      </c>
      <c r="D290" s="10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</row>
    <row r="291" spans="1:22" hidden="1" x14ac:dyDescent="0.35">
      <c r="A291" s="2" t="s">
        <v>23</v>
      </c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</row>
    <row r="292" spans="1:22" x14ac:dyDescent="0.35">
      <c r="A292" s="9" t="s">
        <v>165</v>
      </c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/>
    </row>
    <row r="293" spans="1:22" x14ac:dyDescent="0.35">
      <c r="A293" s="2" t="s">
        <v>53</v>
      </c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/>
    </row>
    <row r="294" spans="1:22" x14ac:dyDescent="0.35">
      <c r="A294" s="35" t="s">
        <v>166</v>
      </c>
      <c r="B294" s="6"/>
      <c r="C294" s="6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/>
    </row>
    <row r="295" spans="1:22" x14ac:dyDescent="0.35">
      <c r="A295" s="6" t="s">
        <v>167</v>
      </c>
      <c r="B295" s="6"/>
      <c r="C295" s="6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/>
    </row>
    <row r="296" spans="1:22" hidden="1" x14ac:dyDescent="0.35">
      <c r="A296" s="2" t="s">
        <v>22</v>
      </c>
      <c r="B296" s="28"/>
      <c r="C296" s="28"/>
      <c r="D296" s="10">
        <f t="shared" ref="D296:V296" si="172">D300</f>
        <v>0</v>
      </c>
      <c r="E296" s="10">
        <f t="shared" si="172"/>
        <v>0</v>
      </c>
      <c r="F296" s="10">
        <f t="shared" si="172"/>
        <v>0</v>
      </c>
      <c r="G296" s="10">
        <f t="shared" si="172"/>
        <v>0</v>
      </c>
      <c r="H296" s="10">
        <f t="shared" si="172"/>
        <v>0</v>
      </c>
      <c r="I296" s="10">
        <f t="shared" si="172"/>
        <v>0</v>
      </c>
      <c r="J296" s="10">
        <f t="shared" si="172"/>
        <v>0</v>
      </c>
      <c r="K296" s="10">
        <f t="shared" si="172"/>
        <v>0</v>
      </c>
      <c r="L296" s="10">
        <f t="shared" si="172"/>
        <v>0</v>
      </c>
      <c r="M296" s="10">
        <f t="shared" si="172"/>
        <v>0</v>
      </c>
      <c r="N296" s="10">
        <f t="shared" si="172"/>
        <v>0</v>
      </c>
      <c r="O296" s="10">
        <f t="shared" si="172"/>
        <v>0</v>
      </c>
      <c r="P296" s="10">
        <f t="shared" si="172"/>
        <v>0</v>
      </c>
      <c r="Q296" s="10">
        <f t="shared" si="172"/>
        <v>0</v>
      </c>
      <c r="R296" s="10">
        <f t="shared" si="172"/>
        <v>0</v>
      </c>
      <c r="S296" s="10">
        <f t="shared" si="172"/>
        <v>0</v>
      </c>
      <c r="T296" s="29">
        <f t="shared" si="172"/>
        <v>0</v>
      </c>
      <c r="U296" s="29">
        <f t="shared" si="172"/>
        <v>0</v>
      </c>
      <c r="V296" s="29">
        <f t="shared" si="172"/>
        <v>0</v>
      </c>
    </row>
    <row r="297" spans="1:22" hidden="1" x14ac:dyDescent="0.35">
      <c r="A297" s="17" t="s">
        <v>6</v>
      </c>
      <c r="B297" s="17"/>
      <c r="C297" s="17"/>
      <c r="D297" s="17"/>
      <c r="E297" s="18" t="e">
        <f t="shared" ref="E297:T297" si="173">(E296-$D296)/$D296</f>
        <v>#DIV/0!</v>
      </c>
      <c r="F297" s="18" t="e">
        <f t="shared" si="173"/>
        <v>#DIV/0!</v>
      </c>
      <c r="G297" s="18" t="e">
        <f t="shared" si="173"/>
        <v>#DIV/0!</v>
      </c>
      <c r="H297" s="18" t="e">
        <f t="shared" si="173"/>
        <v>#DIV/0!</v>
      </c>
      <c r="I297" s="18" t="e">
        <f t="shared" si="173"/>
        <v>#DIV/0!</v>
      </c>
      <c r="J297" s="18" t="e">
        <f t="shared" si="173"/>
        <v>#DIV/0!</v>
      </c>
      <c r="K297" s="18" t="e">
        <f t="shared" si="173"/>
        <v>#DIV/0!</v>
      </c>
      <c r="L297" s="18" t="e">
        <f t="shared" si="173"/>
        <v>#DIV/0!</v>
      </c>
      <c r="M297" s="18" t="e">
        <f t="shared" si="173"/>
        <v>#DIV/0!</v>
      </c>
      <c r="N297" s="18" t="e">
        <f t="shared" si="173"/>
        <v>#DIV/0!</v>
      </c>
      <c r="O297" s="18" t="e">
        <f t="shared" si="173"/>
        <v>#DIV/0!</v>
      </c>
      <c r="P297" s="18" t="e">
        <f t="shared" si="173"/>
        <v>#DIV/0!</v>
      </c>
      <c r="Q297" s="18" t="e">
        <f t="shared" si="173"/>
        <v>#DIV/0!</v>
      </c>
      <c r="R297" s="18" t="e">
        <f t="shared" si="173"/>
        <v>#DIV/0!</v>
      </c>
      <c r="S297" s="18" t="e">
        <f t="shared" si="173"/>
        <v>#DIV/0!</v>
      </c>
      <c r="T297" s="26" t="e">
        <f t="shared" si="173"/>
        <v>#DIV/0!</v>
      </c>
      <c r="U297" s="46" t="e">
        <f>(U296-$D296)/$D296</f>
        <v>#DIV/0!</v>
      </c>
      <c r="V297" s="46" t="e">
        <f>(V296-$D296)/$D296</f>
        <v>#DIV/0!</v>
      </c>
    </row>
    <row r="298" spans="1:22" hidden="1" x14ac:dyDescent="0.35">
      <c r="A298" s="11" t="s">
        <v>7</v>
      </c>
      <c r="B298" s="28"/>
      <c r="C298" s="28"/>
      <c r="D298" s="10"/>
      <c r="E298" s="21" t="e">
        <f t="shared" ref="E298" si="174">(E296-D296)/D296</f>
        <v>#DIV/0!</v>
      </c>
      <c r="F298" s="21" t="e">
        <f t="shared" ref="F298" si="175">(F296-E296)/E296</f>
        <v>#DIV/0!</v>
      </c>
      <c r="G298" s="21" t="e">
        <f t="shared" ref="G298" si="176">(G296-F296)/F296</f>
        <v>#DIV/0!</v>
      </c>
      <c r="H298" s="21" t="e">
        <f t="shared" ref="H298" si="177">(H296-G296)/G296</f>
        <v>#DIV/0!</v>
      </c>
      <c r="I298" s="21" t="e">
        <f t="shared" ref="I298" si="178">(I296-H296)/H296</f>
        <v>#DIV/0!</v>
      </c>
      <c r="J298" s="21" t="e">
        <f t="shared" ref="J298" si="179">(J296-I296)/I296</f>
        <v>#DIV/0!</v>
      </c>
      <c r="K298" s="21" t="e">
        <f t="shared" ref="K298" si="180">(K296-J296)/J296</f>
        <v>#DIV/0!</v>
      </c>
      <c r="L298" s="21" t="e">
        <f t="shared" ref="L298" si="181">(L296-K296)/K296</f>
        <v>#DIV/0!</v>
      </c>
      <c r="M298" s="21" t="e">
        <f t="shared" ref="M298" si="182">(M296-L296)/L296</f>
        <v>#DIV/0!</v>
      </c>
      <c r="N298" s="21" t="e">
        <f t="shared" ref="N298" si="183">(N296-M296)/M296</f>
        <v>#DIV/0!</v>
      </c>
      <c r="O298" s="21" t="e">
        <f t="shared" ref="O298" si="184">(O296-N296)/N296</f>
        <v>#DIV/0!</v>
      </c>
      <c r="P298" s="21" t="e">
        <f t="shared" ref="P298" si="185">(P296-O296)/O296</f>
        <v>#DIV/0!</v>
      </c>
      <c r="Q298" s="21" t="e">
        <f t="shared" ref="Q298" si="186">(Q296-P296)/P296</f>
        <v>#DIV/0!</v>
      </c>
      <c r="R298" s="21" t="e">
        <f t="shared" ref="R298" si="187">(R296-Q296)/Q296</f>
        <v>#DIV/0!</v>
      </c>
      <c r="S298" s="22" t="e">
        <f t="shared" ref="S298" si="188">(S296-R296)/R296</f>
        <v>#DIV/0!</v>
      </c>
      <c r="T298" s="23" t="e">
        <f t="shared" ref="T298" si="189">(T296-S296)/S296</f>
        <v>#DIV/0!</v>
      </c>
      <c r="U298" s="23" t="e">
        <f t="shared" ref="U298:V298" si="190">(U296-T296)/T296</f>
        <v>#DIV/0!</v>
      </c>
      <c r="V298" s="23" t="e">
        <f t="shared" si="190"/>
        <v>#DIV/0!</v>
      </c>
    </row>
    <row r="299" spans="1:22" hidden="1" x14ac:dyDescent="0.35">
      <c r="A299" s="2" t="s">
        <v>168</v>
      </c>
      <c r="B299" s="28"/>
      <c r="C299" s="28"/>
      <c r="D299" s="12">
        <f t="shared" ref="D299:V299" si="191">D296/D$17</f>
        <v>0</v>
      </c>
      <c r="E299" s="12">
        <f t="shared" si="191"/>
        <v>0</v>
      </c>
      <c r="F299" s="12">
        <f t="shared" si="191"/>
        <v>0</v>
      </c>
      <c r="G299" s="12">
        <f t="shared" si="191"/>
        <v>0</v>
      </c>
      <c r="H299" s="12">
        <f t="shared" si="191"/>
        <v>0</v>
      </c>
      <c r="I299" s="12">
        <f t="shared" si="191"/>
        <v>0</v>
      </c>
      <c r="J299" s="12">
        <f t="shared" si="191"/>
        <v>0</v>
      </c>
      <c r="K299" s="12">
        <f t="shared" si="191"/>
        <v>0</v>
      </c>
      <c r="L299" s="12">
        <f t="shared" si="191"/>
        <v>0</v>
      </c>
      <c r="M299" s="12">
        <f t="shared" si="191"/>
        <v>0</v>
      </c>
      <c r="N299" s="12">
        <f t="shared" si="191"/>
        <v>0</v>
      </c>
      <c r="O299" s="12">
        <f t="shared" si="191"/>
        <v>0</v>
      </c>
      <c r="P299" s="12">
        <f t="shared" si="191"/>
        <v>0</v>
      </c>
      <c r="Q299" s="12">
        <f t="shared" si="191"/>
        <v>0</v>
      </c>
      <c r="R299" s="12">
        <f t="shared" si="191"/>
        <v>0</v>
      </c>
      <c r="S299" s="12">
        <f t="shared" si="191"/>
        <v>0</v>
      </c>
      <c r="T299" s="27">
        <f t="shared" si="191"/>
        <v>0</v>
      </c>
      <c r="U299" s="27">
        <f t="shared" si="191"/>
        <v>0</v>
      </c>
      <c r="V299" s="27">
        <f t="shared" si="191"/>
        <v>0</v>
      </c>
    </row>
    <row r="300" spans="1:22" hidden="1" x14ac:dyDescent="0.35">
      <c r="A300" s="2" t="s">
        <v>169</v>
      </c>
      <c r="B300" s="2" t="s">
        <v>170</v>
      </c>
      <c r="C300" s="28"/>
      <c r="D300" s="2">
        <v>0</v>
      </c>
      <c r="E300" s="2">
        <v>0</v>
      </c>
      <c r="F300" s="2">
        <v>0</v>
      </c>
      <c r="G300" s="2">
        <v>0</v>
      </c>
      <c r="H300" s="2">
        <v>0</v>
      </c>
      <c r="I300" s="2">
        <v>0</v>
      </c>
      <c r="J300" s="2">
        <v>0</v>
      </c>
      <c r="K300" s="2">
        <v>0</v>
      </c>
      <c r="L300" s="2">
        <v>0</v>
      </c>
      <c r="M300" s="2">
        <v>0</v>
      </c>
      <c r="N300" s="2">
        <v>0</v>
      </c>
      <c r="O300" s="2">
        <v>0</v>
      </c>
      <c r="P300" s="2">
        <v>0</v>
      </c>
      <c r="Q300" s="2">
        <v>0</v>
      </c>
      <c r="R300" s="2">
        <v>0</v>
      </c>
      <c r="S300" s="2">
        <v>0</v>
      </c>
      <c r="T300" s="2">
        <v>0</v>
      </c>
      <c r="U300" s="2">
        <v>0</v>
      </c>
      <c r="V300" s="2">
        <v>0</v>
      </c>
    </row>
    <row r="303" spans="1:22" x14ac:dyDescent="0.35">
      <c r="A303" s="9" t="s">
        <v>171</v>
      </c>
    </row>
    <row r="304" spans="1:22" x14ac:dyDescent="0.35">
      <c r="A304" s="2" t="s">
        <v>53</v>
      </c>
    </row>
    <row r="305" spans="1:23" x14ac:dyDescent="0.35">
      <c r="A305" s="35" t="s">
        <v>172</v>
      </c>
      <c r="B305" s="6"/>
      <c r="C305" s="6"/>
    </row>
    <row r="306" spans="1:23" x14ac:dyDescent="0.35">
      <c r="A306" s="35" t="s">
        <v>173</v>
      </c>
      <c r="B306" s="6"/>
      <c r="C306" s="6"/>
    </row>
    <row r="309" spans="1:23" x14ac:dyDescent="0.35">
      <c r="A309" s="9" t="s">
        <v>174</v>
      </c>
    </row>
    <row r="310" spans="1:23" x14ac:dyDescent="0.35">
      <c r="A310" s="2" t="s">
        <v>53</v>
      </c>
    </row>
    <row r="311" spans="1:23" x14ac:dyDescent="0.35">
      <c r="A311" s="6" t="s">
        <v>175</v>
      </c>
      <c r="B311" s="6"/>
      <c r="C311" s="6"/>
    </row>
    <row r="312" spans="1:23" x14ac:dyDescent="0.35">
      <c r="A312" s="6" t="s">
        <v>176</v>
      </c>
      <c r="B312" s="6"/>
      <c r="C312" s="6"/>
    </row>
    <row r="313" spans="1:23" x14ac:dyDescent="0.35">
      <c r="A313" s="6" t="s">
        <v>177</v>
      </c>
      <c r="B313" s="6"/>
      <c r="C313" s="6"/>
    </row>
    <row r="314" spans="1:23" x14ac:dyDescent="0.35">
      <c r="A314" s="6" t="s">
        <v>178</v>
      </c>
      <c r="B314" s="6"/>
      <c r="C314" s="6"/>
    </row>
    <row r="315" spans="1:23" x14ac:dyDescent="0.35">
      <c r="A315" s="6" t="s">
        <v>179</v>
      </c>
      <c r="B315" s="6"/>
      <c r="C315" s="6"/>
    </row>
    <row r="316" spans="1:23" x14ac:dyDescent="0.35">
      <c r="A316" s="6" t="s">
        <v>180</v>
      </c>
      <c r="B316" s="6"/>
      <c r="C316" s="6"/>
    </row>
    <row r="317" spans="1:23" x14ac:dyDescent="0.35">
      <c r="A317" s="4" t="s">
        <v>181</v>
      </c>
      <c r="B317" s="4"/>
      <c r="C317" s="4"/>
    </row>
    <row r="318" spans="1:23" x14ac:dyDescent="0.35">
      <c r="A318" s="2" t="s">
        <v>22</v>
      </c>
      <c r="D318" s="10">
        <f t="shared" ref="D318:W318" si="192">D328</f>
        <v>1.13646E-4</v>
      </c>
      <c r="E318" s="10">
        <f t="shared" si="192"/>
        <v>1.38398E-4</v>
      </c>
      <c r="F318" s="10">
        <f t="shared" si="192"/>
        <v>2.0696000000000001E-4</v>
      </c>
      <c r="G318" s="10">
        <f t="shared" si="192"/>
        <v>2.25186E-4</v>
      </c>
      <c r="H318" s="10">
        <f t="shared" si="192"/>
        <v>8.7724000000000002E-5</v>
      </c>
      <c r="I318" s="10">
        <f t="shared" si="192"/>
        <v>1.10734E-4</v>
      </c>
      <c r="J318" s="10">
        <f t="shared" si="192"/>
        <v>1.06678E-4</v>
      </c>
      <c r="K318" s="10">
        <f t="shared" si="192"/>
        <v>1.5191799999999999E-4</v>
      </c>
      <c r="L318" s="10">
        <f t="shared" si="192"/>
        <v>1.89202E-4</v>
      </c>
      <c r="M318" s="10">
        <f t="shared" si="192"/>
        <v>1.73628E-4</v>
      </c>
      <c r="N318" s="10">
        <f t="shared" si="192"/>
        <v>1.54544E-4</v>
      </c>
      <c r="O318" s="10">
        <f t="shared" si="192"/>
        <v>1.2344799999999999E-4</v>
      </c>
      <c r="P318" s="10">
        <f t="shared" si="192"/>
        <v>1.3777400000000001E-4</v>
      </c>
      <c r="Q318" s="10">
        <f t="shared" si="192"/>
        <v>1.5371199999999999E-4</v>
      </c>
      <c r="R318" s="10">
        <f t="shared" si="192"/>
        <v>1.7757999999999999E-4</v>
      </c>
      <c r="S318" s="10">
        <f t="shared" si="192"/>
        <v>1.2025500000000001E-4</v>
      </c>
      <c r="T318" s="29">
        <f t="shared" si="192"/>
        <v>1.32848E-4</v>
      </c>
      <c r="U318" s="29">
        <f t="shared" si="192"/>
        <v>1.7469299999999999E-4</v>
      </c>
      <c r="V318" s="29">
        <f t="shared" si="192"/>
        <v>8.8234599999999997E-5</v>
      </c>
      <c r="W318" s="29">
        <f t="shared" si="192"/>
        <v>1.5801899999999999E-4</v>
      </c>
    </row>
    <row r="319" spans="1:23" x14ac:dyDescent="0.35">
      <c r="A319" s="17" t="s">
        <v>6</v>
      </c>
      <c r="B319" s="17"/>
      <c r="C319" s="17"/>
      <c r="D319" s="17"/>
      <c r="E319" s="18">
        <f t="shared" ref="E319:T319" si="193">(E318-$D318)/$D318</f>
        <v>0.21779913063372222</v>
      </c>
      <c r="F319" s="18">
        <f t="shared" si="193"/>
        <v>0.82109357126515681</v>
      </c>
      <c r="G319" s="18">
        <f t="shared" si="193"/>
        <v>0.98146877144818112</v>
      </c>
      <c r="H319" s="18">
        <f t="shared" si="193"/>
        <v>-0.22809425760695493</v>
      </c>
      <c r="I319" s="18">
        <f t="shared" si="193"/>
        <v>-2.5623427133379107E-2</v>
      </c>
      <c r="J319" s="18">
        <f t="shared" si="193"/>
        <v>-6.1313200640585722E-2</v>
      </c>
      <c r="K319" s="18">
        <f t="shared" si="193"/>
        <v>0.33676504232441079</v>
      </c>
      <c r="L319" s="18">
        <f t="shared" si="193"/>
        <v>0.66483642187142522</v>
      </c>
      <c r="M319" s="18">
        <f t="shared" si="193"/>
        <v>0.52779684282772821</v>
      </c>
      <c r="N319" s="18">
        <f t="shared" si="193"/>
        <v>0.35987188286433308</v>
      </c>
      <c r="O319" s="18">
        <f t="shared" si="193"/>
        <v>8.625028597574913E-2</v>
      </c>
      <c r="P319" s="18">
        <f t="shared" si="193"/>
        <v>0.21230839624799824</v>
      </c>
      <c r="Q319" s="18">
        <f t="shared" si="193"/>
        <v>0.35255090368336756</v>
      </c>
      <c r="R319" s="18">
        <f t="shared" si="193"/>
        <v>0.56257149393731398</v>
      </c>
      <c r="S319" s="18">
        <f t="shared" si="193"/>
        <v>5.8154268518029704E-2</v>
      </c>
      <c r="T319" s="26">
        <f t="shared" si="193"/>
        <v>0.16896327191454161</v>
      </c>
      <c r="U319" s="46">
        <f>(U318-$D318)/$D318</f>
        <v>0.5371680481495168</v>
      </c>
      <c r="V319" s="46">
        <f>(V318-$D318)/$D318</f>
        <v>-0.22360135860479036</v>
      </c>
      <c r="W319" s="46">
        <f>(W318-$D318)/$D318</f>
        <v>0.39044928990021638</v>
      </c>
    </row>
    <row r="320" spans="1:23" x14ac:dyDescent="0.35">
      <c r="A320" s="11" t="s">
        <v>7</v>
      </c>
      <c r="D320" s="10"/>
      <c r="E320" s="21">
        <f t="shared" ref="E320" si="194">(E318-D318)/D318</f>
        <v>0.21779913063372222</v>
      </c>
      <c r="F320" s="21">
        <f t="shared" ref="F320" si="195">(F318-E318)/E318</f>
        <v>0.49539733233139216</v>
      </c>
      <c r="G320" s="21">
        <f t="shared" ref="G320" si="196">(G318-F318)/F318</f>
        <v>8.8065326633165755E-2</v>
      </c>
      <c r="H320" s="21">
        <f t="shared" ref="H320" si="197">(H318-G318)/G318</f>
        <v>-0.61043759381133811</v>
      </c>
      <c r="I320" s="21">
        <f t="shared" ref="I320" si="198">(I318-H318)/H318</f>
        <v>0.26229994072317719</v>
      </c>
      <c r="J320" s="21">
        <f t="shared" ref="J320" si="199">(J318-I318)/I318</f>
        <v>-3.6628316506222149E-2</v>
      </c>
      <c r="K320" s="21">
        <f t="shared" ref="K320" si="200">(K318-J318)/J318</f>
        <v>0.42407994150621492</v>
      </c>
      <c r="L320" s="21">
        <f t="shared" ref="L320" si="201">(L318-K318)/K318</f>
        <v>0.24542187232586005</v>
      </c>
      <c r="M320" s="21">
        <f t="shared" ref="M320" si="202">(M318-L318)/L318</f>
        <v>-8.2314140442490025E-2</v>
      </c>
      <c r="N320" s="21">
        <f t="shared" ref="N320" si="203">(N318-M318)/M318</f>
        <v>-0.10991314764899668</v>
      </c>
      <c r="O320" s="21">
        <f t="shared" ref="O320" si="204">(O318-N318)/N318</f>
        <v>-0.20121130551816968</v>
      </c>
      <c r="P320" s="21">
        <f t="shared" ref="P320" si="205">(P318-O318)/O318</f>
        <v>0.11604886267902297</v>
      </c>
      <c r="Q320" s="21">
        <f t="shared" ref="Q320" si="206">(Q318-P318)/P318</f>
        <v>0.11568220418946958</v>
      </c>
      <c r="R320" s="21">
        <f t="shared" ref="R320" si="207">(R318-Q318)/Q318</f>
        <v>0.15527740189445194</v>
      </c>
      <c r="S320" s="22">
        <f t="shared" ref="S320" si="208">(S318-R318)/R318</f>
        <v>-0.3228122536321657</v>
      </c>
      <c r="T320" s="23">
        <f t="shared" ref="T320" si="209">(T318-S318)/S318</f>
        <v>0.10471913849735971</v>
      </c>
      <c r="U320" s="23">
        <f t="shared" ref="U320:W320" si="210">(U318-T318)/T318</f>
        <v>0.31498404191256163</v>
      </c>
      <c r="V320" s="23">
        <f t="shared" si="210"/>
        <v>-0.49491622446234251</v>
      </c>
      <c r="W320" s="23">
        <f t="shared" si="210"/>
        <v>0.79089608838256187</v>
      </c>
    </row>
    <row r="321" spans="1:23" x14ac:dyDescent="0.35">
      <c r="A321" s="2" t="s">
        <v>23</v>
      </c>
      <c r="D321" s="12">
        <f t="shared" ref="D321:W321" si="211">D318/D$17</f>
        <v>1.9163555911258745E-6</v>
      </c>
      <c r="E321" s="12">
        <f t="shared" si="211"/>
        <v>2.3872154402634894E-6</v>
      </c>
      <c r="F321" s="12">
        <f t="shared" si="211"/>
        <v>3.5080001860286646E-6</v>
      </c>
      <c r="G321" s="12">
        <f t="shared" si="211"/>
        <v>3.8697408361529994E-6</v>
      </c>
      <c r="H321" s="12">
        <f t="shared" si="211"/>
        <v>1.8180211724676519E-6</v>
      </c>
      <c r="I321" s="12">
        <f t="shared" si="211"/>
        <v>2.0569897336711807E-6</v>
      </c>
      <c r="J321" s="12">
        <f t="shared" si="211"/>
        <v>2.0230273244067181E-6</v>
      </c>
      <c r="K321" s="12">
        <f t="shared" si="211"/>
        <v>2.8795783900743789E-6</v>
      </c>
      <c r="L321" s="12">
        <f t="shared" si="211"/>
        <v>3.8158496381605515E-6</v>
      </c>
      <c r="M321" s="12">
        <f t="shared" si="211"/>
        <v>3.2803974109648956E-6</v>
      </c>
      <c r="N321" s="12">
        <f t="shared" si="211"/>
        <v>2.873633375039855E-6</v>
      </c>
      <c r="O321" s="12">
        <f t="shared" si="211"/>
        <v>2.2893876885108569E-6</v>
      </c>
      <c r="P321" s="12">
        <f t="shared" si="211"/>
        <v>2.6121494962307808E-6</v>
      </c>
      <c r="Q321" s="12">
        <f t="shared" si="211"/>
        <v>3.0384006926183577E-6</v>
      </c>
      <c r="R321" s="12">
        <f t="shared" si="211"/>
        <v>3.5199100896742823E-6</v>
      </c>
      <c r="S321" s="12">
        <f t="shared" si="211"/>
        <v>2.6703892888687509E-6</v>
      </c>
      <c r="T321" s="27">
        <f t="shared" si="211"/>
        <v>2.9364147529106296E-6</v>
      </c>
      <c r="U321" s="27">
        <f t="shared" si="211"/>
        <v>4.4838987446277904E-6</v>
      </c>
      <c r="V321" s="27">
        <f t="shared" si="211"/>
        <v>2.3252845466231986E-6</v>
      </c>
      <c r="W321" s="27">
        <f t="shared" si="211"/>
        <v>4.8124767339411267E-6</v>
      </c>
    </row>
    <row r="322" spans="1:23" hidden="1" x14ac:dyDescent="0.35">
      <c r="A322" s="2" t="s">
        <v>182</v>
      </c>
      <c r="B322" s="2" t="s">
        <v>183</v>
      </c>
    </row>
    <row r="323" spans="1:23" hidden="1" x14ac:dyDescent="0.35">
      <c r="A323" s="2" t="s">
        <v>184</v>
      </c>
      <c r="B323" s="2" t="s">
        <v>185</v>
      </c>
    </row>
    <row r="324" spans="1:23" hidden="1" x14ac:dyDescent="0.35">
      <c r="A324" s="2" t="s">
        <v>186</v>
      </c>
      <c r="B324" s="2" t="s">
        <v>187</v>
      </c>
    </row>
    <row r="325" spans="1:23" hidden="1" x14ac:dyDescent="0.35">
      <c r="A325" s="2" t="s">
        <v>188</v>
      </c>
      <c r="B325" s="2" t="s">
        <v>189</v>
      </c>
    </row>
    <row r="326" spans="1:23" hidden="1" x14ac:dyDescent="0.35">
      <c r="A326" s="2" t="s">
        <v>190</v>
      </c>
      <c r="B326" s="2" t="s">
        <v>191</v>
      </c>
    </row>
    <row r="327" spans="1:23" hidden="1" x14ac:dyDescent="0.35">
      <c r="A327" s="2" t="s">
        <v>192</v>
      </c>
      <c r="B327" s="2" t="s">
        <v>193</v>
      </c>
    </row>
    <row r="328" spans="1:23" x14ac:dyDescent="0.35">
      <c r="A328" s="2" t="s">
        <v>194</v>
      </c>
      <c r="B328" s="2" t="s">
        <v>195</v>
      </c>
      <c r="D328" s="2">
        <v>1.13646E-4</v>
      </c>
      <c r="E328" s="2">
        <v>1.38398E-4</v>
      </c>
      <c r="F328" s="2">
        <v>2.0696000000000001E-4</v>
      </c>
      <c r="G328" s="2">
        <v>2.25186E-4</v>
      </c>
      <c r="H328" s="2">
        <v>8.7724000000000002E-5</v>
      </c>
      <c r="I328" s="2">
        <v>1.10734E-4</v>
      </c>
      <c r="J328" s="2">
        <v>1.06678E-4</v>
      </c>
      <c r="K328" s="2">
        <v>1.5191799999999999E-4</v>
      </c>
      <c r="L328" s="2">
        <v>1.89202E-4</v>
      </c>
      <c r="M328" s="2">
        <v>1.73628E-4</v>
      </c>
      <c r="N328" s="2">
        <v>1.54544E-4</v>
      </c>
      <c r="O328" s="2">
        <v>1.2344799999999999E-4</v>
      </c>
      <c r="P328" s="2">
        <v>1.3777400000000001E-4</v>
      </c>
      <c r="Q328" s="2">
        <v>1.5371199999999999E-4</v>
      </c>
      <c r="R328" s="2">
        <v>1.7757999999999999E-4</v>
      </c>
      <c r="S328" s="2">
        <v>1.2025500000000001E-4</v>
      </c>
      <c r="T328" s="2">
        <v>1.32848E-4</v>
      </c>
      <c r="U328" s="2">
        <v>1.7469299999999999E-4</v>
      </c>
      <c r="V328" s="2">
        <v>8.8234599999999997E-5</v>
      </c>
      <c r="W328" s="2">
        <v>1.5801899999999999E-4</v>
      </c>
    </row>
    <row r="329" spans="1:23" hidden="1" x14ac:dyDescent="0.35"/>
    <row r="331" spans="1:23" x14ac:dyDescent="0.35">
      <c r="A331" s="9" t="s">
        <v>196</v>
      </c>
    </row>
    <row r="332" spans="1:23" x14ac:dyDescent="0.35">
      <c r="A332" s="2" t="s">
        <v>53</v>
      </c>
    </row>
    <row r="333" spans="1:23" x14ac:dyDescent="0.35">
      <c r="A333" s="35" t="s">
        <v>353</v>
      </c>
      <c r="B333" s="6"/>
      <c r="C333" s="6"/>
    </row>
    <row r="334" spans="1:23" x14ac:dyDescent="0.35">
      <c r="A334" s="35" t="s">
        <v>197</v>
      </c>
      <c r="B334" s="35"/>
      <c r="C334" s="35"/>
    </row>
    <row r="335" spans="1:23" x14ac:dyDescent="0.35">
      <c r="A335" s="35" t="s">
        <v>198</v>
      </c>
      <c r="B335" s="35"/>
      <c r="C335" s="35"/>
    </row>
    <row r="336" spans="1:23" x14ac:dyDescent="0.35">
      <c r="A336" s="35" t="s">
        <v>199</v>
      </c>
      <c r="B336" s="35"/>
      <c r="C336" s="35"/>
    </row>
    <row r="337" spans="1:23" x14ac:dyDescent="0.35">
      <c r="A337" s="35" t="s">
        <v>200</v>
      </c>
      <c r="B337" s="6"/>
      <c r="C337" s="6"/>
    </row>
    <row r="338" spans="1:23" x14ac:dyDescent="0.35">
      <c r="A338" s="6" t="s">
        <v>201</v>
      </c>
      <c r="B338" s="6"/>
      <c r="C338" s="6"/>
    </row>
    <row r="339" spans="1:23" hidden="1" x14ac:dyDescent="0.35">
      <c r="A339" s="2" t="s">
        <v>22</v>
      </c>
      <c r="D339" s="10">
        <f>D344+D343</f>
        <v>0</v>
      </c>
      <c r="E339" s="10">
        <f t="shared" ref="E339:W339" si="212">E344+E343</f>
        <v>0</v>
      </c>
      <c r="F339" s="10">
        <f t="shared" si="212"/>
        <v>0</v>
      </c>
      <c r="G339" s="10">
        <f t="shared" si="212"/>
        <v>0</v>
      </c>
      <c r="H339" s="10">
        <f t="shared" si="212"/>
        <v>0</v>
      </c>
      <c r="I339" s="10">
        <f t="shared" si="212"/>
        <v>0</v>
      </c>
      <c r="J339" s="10">
        <f t="shared" si="212"/>
        <v>0</v>
      </c>
      <c r="K339" s="10">
        <f t="shared" si="212"/>
        <v>0</v>
      </c>
      <c r="L339" s="10">
        <f t="shared" si="212"/>
        <v>0</v>
      </c>
      <c r="M339" s="10">
        <f t="shared" si="212"/>
        <v>0</v>
      </c>
      <c r="N339" s="10">
        <f t="shared" si="212"/>
        <v>0</v>
      </c>
      <c r="O339" s="10">
        <f t="shared" si="212"/>
        <v>0</v>
      </c>
      <c r="P339" s="10">
        <f t="shared" si="212"/>
        <v>0</v>
      </c>
      <c r="Q339" s="10">
        <f t="shared" si="212"/>
        <v>0</v>
      </c>
      <c r="R339" s="10">
        <f t="shared" si="212"/>
        <v>0</v>
      </c>
      <c r="S339" s="10">
        <f t="shared" si="212"/>
        <v>0</v>
      </c>
      <c r="T339" s="10">
        <f t="shared" si="212"/>
        <v>0</v>
      </c>
      <c r="U339" s="10">
        <f t="shared" si="212"/>
        <v>0</v>
      </c>
      <c r="V339" s="10">
        <f t="shared" si="212"/>
        <v>0</v>
      </c>
      <c r="W339" s="10">
        <f t="shared" si="212"/>
        <v>0</v>
      </c>
    </row>
    <row r="340" spans="1:23" hidden="1" x14ac:dyDescent="0.35">
      <c r="A340" s="17" t="s">
        <v>6</v>
      </c>
      <c r="B340" s="17"/>
      <c r="C340" s="17"/>
      <c r="D340" s="17"/>
      <c r="E340" s="18">
        <v>0</v>
      </c>
      <c r="F340" s="18">
        <v>0</v>
      </c>
      <c r="G340" s="18">
        <v>0</v>
      </c>
      <c r="H340" s="18">
        <v>0</v>
      </c>
      <c r="I340" s="18">
        <v>0</v>
      </c>
      <c r="J340" s="18">
        <v>0</v>
      </c>
      <c r="K340" s="18">
        <v>0</v>
      </c>
      <c r="L340" s="18">
        <v>0</v>
      </c>
      <c r="M340" s="18">
        <v>0</v>
      </c>
      <c r="N340" s="18">
        <v>0</v>
      </c>
      <c r="O340" s="18">
        <v>0</v>
      </c>
      <c r="P340" s="18">
        <v>0</v>
      </c>
      <c r="Q340" s="18">
        <v>0</v>
      </c>
      <c r="R340" s="18">
        <v>0</v>
      </c>
      <c r="S340" s="18">
        <v>0</v>
      </c>
      <c r="T340" s="18">
        <v>0</v>
      </c>
      <c r="U340" s="18">
        <v>0</v>
      </c>
      <c r="V340" s="18">
        <v>0</v>
      </c>
      <c r="W340" s="18">
        <v>0</v>
      </c>
    </row>
    <row r="341" spans="1:23" hidden="1" x14ac:dyDescent="0.35">
      <c r="A341" s="11" t="s">
        <v>7</v>
      </c>
      <c r="D341" s="10"/>
      <c r="E341" s="21">
        <v>0</v>
      </c>
      <c r="F341" s="21" t="e">
        <f t="shared" ref="F341:W341" si="213">(F339-E339)/E339</f>
        <v>#DIV/0!</v>
      </c>
      <c r="G341" s="21" t="e">
        <f t="shared" si="213"/>
        <v>#DIV/0!</v>
      </c>
      <c r="H341" s="21" t="e">
        <f t="shared" si="213"/>
        <v>#DIV/0!</v>
      </c>
      <c r="I341" s="21" t="e">
        <f t="shared" si="213"/>
        <v>#DIV/0!</v>
      </c>
      <c r="J341" s="21" t="e">
        <f t="shared" si="213"/>
        <v>#DIV/0!</v>
      </c>
      <c r="K341" s="21" t="e">
        <f t="shared" si="213"/>
        <v>#DIV/0!</v>
      </c>
      <c r="L341" s="21" t="e">
        <f t="shared" si="213"/>
        <v>#DIV/0!</v>
      </c>
      <c r="M341" s="21" t="e">
        <f t="shared" si="213"/>
        <v>#DIV/0!</v>
      </c>
      <c r="N341" s="21" t="e">
        <f t="shared" si="213"/>
        <v>#DIV/0!</v>
      </c>
      <c r="O341" s="21" t="e">
        <f t="shared" si="213"/>
        <v>#DIV/0!</v>
      </c>
      <c r="P341" s="21" t="e">
        <f t="shared" si="213"/>
        <v>#DIV/0!</v>
      </c>
      <c r="Q341" s="21" t="e">
        <f t="shared" si="213"/>
        <v>#DIV/0!</v>
      </c>
      <c r="R341" s="21" t="e">
        <f t="shared" si="213"/>
        <v>#DIV/0!</v>
      </c>
      <c r="S341" s="22" t="e">
        <f t="shared" si="213"/>
        <v>#DIV/0!</v>
      </c>
      <c r="T341" s="23" t="e">
        <f t="shared" si="213"/>
        <v>#DIV/0!</v>
      </c>
      <c r="U341" s="23" t="e">
        <f t="shared" si="213"/>
        <v>#DIV/0!</v>
      </c>
      <c r="V341" s="23" t="e">
        <f t="shared" si="213"/>
        <v>#DIV/0!</v>
      </c>
      <c r="W341" s="23" t="e">
        <f t="shared" si="213"/>
        <v>#DIV/0!</v>
      </c>
    </row>
    <row r="342" spans="1:23" hidden="1" x14ac:dyDescent="0.35">
      <c r="A342" s="2" t="s">
        <v>23</v>
      </c>
      <c r="D342" s="12">
        <f t="shared" ref="D342:W342" si="214">D339/D$17</f>
        <v>0</v>
      </c>
      <c r="E342" s="12">
        <f t="shared" si="214"/>
        <v>0</v>
      </c>
      <c r="F342" s="12">
        <f t="shared" si="214"/>
        <v>0</v>
      </c>
      <c r="G342" s="12">
        <f t="shared" si="214"/>
        <v>0</v>
      </c>
      <c r="H342" s="12">
        <f t="shared" si="214"/>
        <v>0</v>
      </c>
      <c r="I342" s="12">
        <f t="shared" si="214"/>
        <v>0</v>
      </c>
      <c r="J342" s="12">
        <f t="shared" si="214"/>
        <v>0</v>
      </c>
      <c r="K342" s="12">
        <f t="shared" si="214"/>
        <v>0</v>
      </c>
      <c r="L342" s="12">
        <f t="shared" si="214"/>
        <v>0</v>
      </c>
      <c r="M342" s="12">
        <f t="shared" si="214"/>
        <v>0</v>
      </c>
      <c r="N342" s="12">
        <f t="shared" si="214"/>
        <v>0</v>
      </c>
      <c r="O342" s="12">
        <f t="shared" si="214"/>
        <v>0</v>
      </c>
      <c r="P342" s="12">
        <f t="shared" si="214"/>
        <v>0</v>
      </c>
      <c r="Q342" s="12">
        <f t="shared" si="214"/>
        <v>0</v>
      </c>
      <c r="R342" s="12">
        <f t="shared" si="214"/>
        <v>0</v>
      </c>
      <c r="S342" s="12">
        <f t="shared" si="214"/>
        <v>0</v>
      </c>
      <c r="T342" s="27">
        <f t="shared" si="214"/>
        <v>0</v>
      </c>
      <c r="U342" s="27">
        <f t="shared" si="214"/>
        <v>0</v>
      </c>
      <c r="V342" s="27">
        <f t="shared" si="214"/>
        <v>0</v>
      </c>
      <c r="W342" s="27">
        <f t="shared" si="214"/>
        <v>0</v>
      </c>
    </row>
    <row r="343" spans="1:23" hidden="1" x14ac:dyDescent="0.35">
      <c r="A343" s="2" t="s">
        <v>351</v>
      </c>
      <c r="B343" s="2" t="s">
        <v>352</v>
      </c>
      <c r="D343" s="2">
        <v>0</v>
      </c>
      <c r="E343" s="2">
        <v>0</v>
      </c>
      <c r="F343" s="2">
        <v>0</v>
      </c>
      <c r="G343" s="2">
        <v>0</v>
      </c>
      <c r="H343" s="2">
        <v>0</v>
      </c>
      <c r="I343" s="2">
        <v>0</v>
      </c>
      <c r="J343" s="2">
        <v>0</v>
      </c>
      <c r="K343" s="2">
        <v>0</v>
      </c>
      <c r="L343" s="2">
        <v>0</v>
      </c>
      <c r="M343" s="2">
        <v>0</v>
      </c>
      <c r="N343" s="2">
        <v>0</v>
      </c>
      <c r="O343" s="2">
        <v>0</v>
      </c>
      <c r="P343" s="2">
        <v>0</v>
      </c>
      <c r="Q343" s="2">
        <v>0</v>
      </c>
      <c r="R343" s="2">
        <v>0</v>
      </c>
      <c r="S343" s="2">
        <v>0</v>
      </c>
      <c r="T343" s="2">
        <v>0</v>
      </c>
      <c r="U343" s="2">
        <v>0</v>
      </c>
      <c r="V343" s="2">
        <v>0</v>
      </c>
      <c r="W343" s="2">
        <v>0</v>
      </c>
    </row>
    <row r="344" spans="1:23" hidden="1" x14ac:dyDescent="0.35">
      <c r="A344" s="2" t="s">
        <v>202</v>
      </c>
      <c r="B344" s="2" t="s">
        <v>203</v>
      </c>
      <c r="D344" s="2">
        <v>0</v>
      </c>
      <c r="E344" s="2">
        <v>0</v>
      </c>
      <c r="F344" s="2">
        <v>0</v>
      </c>
      <c r="G344" s="2">
        <v>0</v>
      </c>
      <c r="H344" s="2">
        <v>0</v>
      </c>
      <c r="I344" s="2">
        <v>0</v>
      </c>
      <c r="J344" s="2">
        <v>0</v>
      </c>
      <c r="K344" s="2">
        <v>0</v>
      </c>
      <c r="L344" s="2">
        <v>0</v>
      </c>
      <c r="M344" s="2">
        <v>0</v>
      </c>
      <c r="N344" s="2">
        <v>0</v>
      </c>
      <c r="O344" s="2">
        <v>0</v>
      </c>
      <c r="P344" s="2">
        <v>0</v>
      </c>
      <c r="Q344" s="2">
        <v>0</v>
      </c>
      <c r="R344" s="2">
        <v>0</v>
      </c>
      <c r="S344" s="2">
        <v>0</v>
      </c>
      <c r="T344" s="2">
        <v>0</v>
      </c>
      <c r="U344" s="2">
        <v>0</v>
      </c>
      <c r="V344" s="2">
        <v>0</v>
      </c>
      <c r="W344" s="2">
        <v>0</v>
      </c>
    </row>
    <row r="345" spans="1:23" hidden="1" x14ac:dyDescent="0.35">
      <c r="A345" s="2" t="s">
        <v>204</v>
      </c>
      <c r="B345" s="2" t="s">
        <v>205</v>
      </c>
    </row>
    <row r="348" spans="1:23" x14ac:dyDescent="0.35">
      <c r="A348" s="9" t="s">
        <v>206</v>
      </c>
    </row>
    <row r="349" spans="1:23" x14ac:dyDescent="0.35">
      <c r="A349" s="2" t="s">
        <v>53</v>
      </c>
    </row>
    <row r="350" spans="1:23" x14ac:dyDescent="0.35">
      <c r="A350" s="4" t="s">
        <v>207</v>
      </c>
      <c r="B350" s="4"/>
      <c r="C350" s="4"/>
    </row>
    <row r="351" spans="1:23" x14ac:dyDescent="0.35">
      <c r="A351" s="6" t="s">
        <v>208</v>
      </c>
      <c r="B351" s="6"/>
      <c r="C351" s="6"/>
    </row>
    <row r="352" spans="1:23" x14ac:dyDescent="0.35">
      <c r="A352" s="4" t="s">
        <v>209</v>
      </c>
      <c r="B352" s="4"/>
      <c r="C352" s="4"/>
    </row>
    <row r="353" spans="1:23" x14ac:dyDescent="0.35">
      <c r="A353" s="6" t="s">
        <v>210</v>
      </c>
      <c r="B353" s="6"/>
      <c r="C353" s="6"/>
    </row>
    <row r="354" spans="1:23" x14ac:dyDescent="0.35">
      <c r="A354" s="6" t="s">
        <v>211</v>
      </c>
      <c r="B354" s="6"/>
      <c r="C354" s="6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</row>
    <row r="355" spans="1:23" x14ac:dyDescent="0.35">
      <c r="A355" s="6" t="s">
        <v>212</v>
      </c>
      <c r="B355" s="6"/>
      <c r="C355" s="6"/>
    </row>
    <row r="356" spans="1:23" x14ac:dyDescent="0.35">
      <c r="A356" s="2" t="s">
        <v>22</v>
      </c>
      <c r="D356" s="10">
        <f t="shared" ref="D356:W356" si="215">SUM(D360:D375)</f>
        <v>7.6472359999999995</v>
      </c>
      <c r="E356" s="10">
        <f t="shared" si="215"/>
        <v>7.814597</v>
      </c>
      <c r="F356" s="10">
        <f t="shared" si="215"/>
        <v>7.9922369999999994</v>
      </c>
      <c r="G356" s="10">
        <f t="shared" si="215"/>
        <v>7.5829810000000002</v>
      </c>
      <c r="H356" s="10">
        <f t="shared" si="215"/>
        <v>8.1557480000000009</v>
      </c>
      <c r="I356" s="10">
        <f t="shared" si="215"/>
        <v>8.4683440000000001</v>
      </c>
      <c r="J356" s="10">
        <f t="shared" si="215"/>
        <v>8.5708789999999997</v>
      </c>
      <c r="K356" s="10">
        <f t="shared" si="215"/>
        <v>8.6544720000000002</v>
      </c>
      <c r="L356" s="10">
        <f t="shared" si="215"/>
        <v>8.8390990000000009</v>
      </c>
      <c r="M356" s="10">
        <f t="shared" si="215"/>
        <v>9.2427491999999987</v>
      </c>
      <c r="N356" s="10">
        <f t="shared" si="215"/>
        <v>9.4716998000000014</v>
      </c>
      <c r="O356" s="10">
        <f t="shared" si="215"/>
        <v>9.4896083999999998</v>
      </c>
      <c r="P356" s="10">
        <f t="shared" si="215"/>
        <v>9.5485957999999993</v>
      </c>
      <c r="Q356" s="10">
        <f t="shared" si="215"/>
        <v>9.5297990000000006</v>
      </c>
      <c r="R356" s="10">
        <f t="shared" si="215"/>
        <v>9.4951439000000022</v>
      </c>
      <c r="S356" s="10">
        <f t="shared" si="215"/>
        <v>10.377389599999999</v>
      </c>
      <c r="T356" s="10">
        <f t="shared" si="215"/>
        <v>9.9207834999999989</v>
      </c>
      <c r="U356" s="10">
        <f t="shared" si="215"/>
        <v>7.6763890999999997</v>
      </c>
      <c r="V356" s="10">
        <f t="shared" si="215"/>
        <v>7.5031945000000002</v>
      </c>
      <c r="W356" s="10">
        <f t="shared" si="215"/>
        <v>7.3629707</v>
      </c>
    </row>
    <row r="357" spans="1:23" x14ac:dyDescent="0.35">
      <c r="A357" s="11" t="s">
        <v>6</v>
      </c>
      <c r="B357" s="11"/>
      <c r="C357" s="11"/>
      <c r="D357" s="11"/>
      <c r="E357" s="12">
        <f t="shared" ref="E357:W357" si="216">(E356-$D$356)/$D$356</f>
        <v>2.1885162168396602E-2</v>
      </c>
      <c r="F357" s="12">
        <f t="shared" si="216"/>
        <v>4.5114470117046203E-2</v>
      </c>
      <c r="G357" s="12">
        <f t="shared" si="216"/>
        <v>-8.4023822463435531E-3</v>
      </c>
      <c r="H357" s="12">
        <f t="shared" si="216"/>
        <v>6.6496182411527702E-2</v>
      </c>
      <c r="I357" s="12">
        <f t="shared" si="216"/>
        <v>0.10737317378461979</v>
      </c>
      <c r="J357" s="12">
        <f t="shared" si="216"/>
        <v>0.12078128620589194</v>
      </c>
      <c r="K357" s="12">
        <f t="shared" si="216"/>
        <v>0.13171242524750129</v>
      </c>
      <c r="L357" s="12">
        <f t="shared" si="216"/>
        <v>0.15585539664265644</v>
      </c>
      <c r="M357" s="12">
        <f t="shared" si="216"/>
        <v>0.20863919983638524</v>
      </c>
      <c r="N357" s="12">
        <f t="shared" si="216"/>
        <v>0.23857820001893523</v>
      </c>
      <c r="O357" s="12">
        <f t="shared" si="216"/>
        <v>0.24092003960646702</v>
      </c>
      <c r="P357" s="12">
        <f t="shared" si="216"/>
        <v>0.24863359781233377</v>
      </c>
      <c r="Q357" s="12">
        <f t="shared" si="216"/>
        <v>0.24617561168505867</v>
      </c>
      <c r="R357" s="12">
        <f t="shared" si="216"/>
        <v>0.24164389591219662</v>
      </c>
      <c r="S357" s="12">
        <f t="shared" si="216"/>
        <v>0.35701181446472946</v>
      </c>
      <c r="T357" s="12">
        <f t="shared" si="216"/>
        <v>0.2973031694065672</v>
      </c>
      <c r="U357" s="12">
        <f t="shared" si="216"/>
        <v>3.8122401348670639E-3</v>
      </c>
      <c r="V357" s="12">
        <f t="shared" si="216"/>
        <v>-1.8835759743781842E-2</v>
      </c>
      <c r="W357" s="12">
        <f t="shared" si="216"/>
        <v>-3.717229336194143E-2</v>
      </c>
    </row>
    <row r="358" spans="1:23" x14ac:dyDescent="0.35">
      <c r="A358" s="11" t="s">
        <v>7</v>
      </c>
      <c r="D358" s="10"/>
      <c r="E358" s="12">
        <f t="shared" ref="E358" si="217">(E356-D356)/D356</f>
        <v>2.1885162168396602E-2</v>
      </c>
      <c r="F358" s="12">
        <f t="shared" ref="F358" si="218">(F356-E356)/E356</f>
        <v>2.2731818416227907E-2</v>
      </c>
      <c r="G358" s="12">
        <f t="shared" ref="G358" si="219">(G356-F356)/F356</f>
        <v>-5.1206689691509301E-2</v>
      </c>
      <c r="H358" s="12">
        <f t="shared" ref="H358" si="220">(H356-G356)/G356</f>
        <v>7.5533223675491298E-2</v>
      </c>
      <c r="I358" s="12">
        <f t="shared" ref="I358" si="221">(I356-H356)/H356</f>
        <v>3.8328305386581239E-2</v>
      </c>
      <c r="J358" s="12">
        <f t="shared" ref="J358" si="222">(J356-I356)/I356</f>
        <v>1.2108034345321777E-2</v>
      </c>
      <c r="K358" s="12">
        <f t="shared" ref="K358" si="223">(K356-J356)/J356</f>
        <v>9.7531420056216501E-3</v>
      </c>
      <c r="L358" s="12">
        <f t="shared" ref="L358" si="224">(L356-K356)/K356</f>
        <v>2.1333132743395641E-2</v>
      </c>
      <c r="M358" s="12">
        <f t="shared" ref="M358" si="225">(M356-L356)/L356</f>
        <v>4.5666441794576317E-2</v>
      </c>
      <c r="N358" s="12">
        <f t="shared" ref="N358" si="226">(N356-M356)/M356</f>
        <v>2.477083333603846E-2</v>
      </c>
      <c r="O358" s="12">
        <f t="shared" ref="O358" si="227">(O356-N356)/N356</f>
        <v>1.8907482688586038E-3</v>
      </c>
      <c r="P358" s="12">
        <f t="shared" ref="P358" si="228">(P356-O356)/O356</f>
        <v>6.2159993872876219E-3</v>
      </c>
      <c r="Q358" s="12">
        <f t="shared" ref="Q358" si="229">(Q356-P356)/P356</f>
        <v>-1.9685407565370738E-3</v>
      </c>
      <c r="R358" s="12">
        <f t="shared" ref="R358" si="230">(R356-Q356)/Q356</f>
        <v>-3.6364985242604152E-3</v>
      </c>
      <c r="S358" s="12">
        <f t="shared" ref="S358" si="231">(S356-R356)/R356</f>
        <v>9.2915463872011106E-2</v>
      </c>
      <c r="T358" s="12">
        <f t="shared" ref="T358" si="232">(T356-S356)/S356</f>
        <v>-4.4000092277541564E-2</v>
      </c>
      <c r="U358" s="12">
        <f t="shared" ref="U358:W358" si="233">(U356-T356)/T356</f>
        <v>-0.22623156729506289</v>
      </c>
      <c r="V358" s="12">
        <f t="shared" si="233"/>
        <v>-2.2561988161855884E-2</v>
      </c>
      <c r="W358" s="12">
        <f t="shared" si="233"/>
        <v>-1.8688546591721731E-2</v>
      </c>
    </row>
    <row r="359" spans="1:23" x14ac:dyDescent="0.35">
      <c r="A359" s="2" t="s">
        <v>23</v>
      </c>
      <c r="D359" s="77" t="s">
        <v>213</v>
      </c>
      <c r="E359" s="77"/>
      <c r="F359" s="77"/>
      <c r="G359" s="77"/>
      <c r="H359" s="77"/>
      <c r="I359" s="77"/>
      <c r="J359" s="77"/>
      <c r="K359" s="77"/>
      <c r="L359" s="77"/>
      <c r="M359" s="77"/>
      <c r="N359" s="77"/>
      <c r="O359" s="77"/>
      <c r="P359" s="77"/>
      <c r="Q359" s="77"/>
      <c r="R359" s="77"/>
      <c r="S359" s="77"/>
      <c r="T359" s="77"/>
      <c r="U359" s="77"/>
      <c r="V359" s="77"/>
    </row>
    <row r="360" spans="1:23" x14ac:dyDescent="0.35">
      <c r="A360" s="2" t="s">
        <v>214</v>
      </c>
      <c r="B360" s="2" t="s">
        <v>215</v>
      </c>
      <c r="D360" s="2">
        <v>0.16917099999999999</v>
      </c>
      <c r="E360" s="2">
        <v>0.167938</v>
      </c>
      <c r="F360" s="2">
        <v>0.173295</v>
      </c>
      <c r="G360" s="2">
        <v>0.174431</v>
      </c>
      <c r="H360" s="2">
        <v>0.16713</v>
      </c>
      <c r="I360" s="2">
        <v>0.16084300000000001</v>
      </c>
      <c r="J360" s="2">
        <v>0.157445</v>
      </c>
      <c r="K360" s="2">
        <v>0.156498</v>
      </c>
      <c r="L360" s="2">
        <v>0.14918400000000001</v>
      </c>
      <c r="M360" s="2">
        <v>0.15206</v>
      </c>
      <c r="N360" s="2">
        <v>0.153862</v>
      </c>
      <c r="O360" s="2">
        <v>0.14343800000000001</v>
      </c>
      <c r="P360" s="2">
        <v>0.13742299999999999</v>
      </c>
      <c r="Q360" s="2">
        <v>0.134821</v>
      </c>
      <c r="R360" s="2">
        <v>0.13166900000000001</v>
      </c>
      <c r="S360" s="2">
        <v>0.124898</v>
      </c>
      <c r="T360" s="2">
        <v>0.12567200000000001</v>
      </c>
      <c r="U360" s="2">
        <v>0.12847</v>
      </c>
      <c r="V360" s="2">
        <v>0.122362</v>
      </c>
      <c r="W360" s="2">
        <v>0.12371799999999999</v>
      </c>
    </row>
    <row r="361" spans="1:23" x14ac:dyDescent="0.35">
      <c r="A361" s="2" t="s">
        <v>216</v>
      </c>
      <c r="B361" s="2" t="s">
        <v>217</v>
      </c>
      <c r="D361" s="2">
        <v>7.5770000000000004E-2</v>
      </c>
      <c r="E361" s="2">
        <v>8.5569999999999993E-2</v>
      </c>
      <c r="F361" s="2">
        <v>8.7096000000000007E-2</v>
      </c>
      <c r="G361" s="2">
        <v>8.0675999999999998E-2</v>
      </c>
      <c r="H361" s="2">
        <v>8.0799999999999997E-2</v>
      </c>
      <c r="I361" s="2">
        <v>7.6463000000000003E-2</v>
      </c>
      <c r="J361" s="2">
        <v>7.6087000000000002E-2</v>
      </c>
      <c r="K361" s="2">
        <v>7.5092000000000006E-2</v>
      </c>
      <c r="L361" s="2">
        <v>7.8380000000000005E-2</v>
      </c>
      <c r="M361" s="2">
        <v>8.1780000000000005E-2</v>
      </c>
      <c r="N361" s="2">
        <v>8.8163000000000005E-2</v>
      </c>
      <c r="O361" s="2">
        <v>8.9801000000000006E-2</v>
      </c>
      <c r="P361" s="2">
        <v>8.9175000000000004E-2</v>
      </c>
      <c r="Q361" s="2">
        <v>8.9878E-2</v>
      </c>
      <c r="R361" s="2">
        <v>9.1823000000000002E-2</v>
      </c>
      <c r="S361" s="2">
        <v>9.3326000000000006E-2</v>
      </c>
      <c r="T361" s="2">
        <v>9.5847000000000002E-2</v>
      </c>
      <c r="U361" s="2">
        <v>9.9504999999999996E-2</v>
      </c>
      <c r="V361" s="2">
        <v>0.101794</v>
      </c>
      <c r="W361" s="2">
        <v>0.101171</v>
      </c>
    </row>
    <row r="362" spans="1:23" x14ac:dyDescent="0.35">
      <c r="A362" s="2" t="s">
        <v>218</v>
      </c>
      <c r="B362" s="2" t="s">
        <v>219</v>
      </c>
      <c r="D362" s="2">
        <v>1.389E-3</v>
      </c>
      <c r="E362" s="2">
        <v>1.7799999999999999E-3</v>
      </c>
      <c r="F362" s="2">
        <v>2.1610000000000002E-3</v>
      </c>
      <c r="G362" s="2">
        <v>2.4559999999999998E-3</v>
      </c>
      <c r="H362" s="2">
        <v>2.7039999999999998E-3</v>
      </c>
      <c r="I362" s="2">
        <v>3.003E-3</v>
      </c>
      <c r="J362" s="2">
        <v>3.2179999999999999E-3</v>
      </c>
      <c r="K362" s="2">
        <v>3.872E-3</v>
      </c>
      <c r="L362" s="2">
        <v>4.934E-3</v>
      </c>
      <c r="M362" s="2">
        <v>5.9189999999999998E-3</v>
      </c>
      <c r="N362" s="2">
        <v>6.8360000000000001E-3</v>
      </c>
      <c r="O362" s="2">
        <v>7.4060000000000003E-3</v>
      </c>
      <c r="P362" s="2">
        <v>7.3740000000000003E-3</v>
      </c>
      <c r="Q362" s="2">
        <v>7.0910000000000001E-3</v>
      </c>
      <c r="R362" s="2">
        <v>6.8399999999999997E-3</v>
      </c>
      <c r="S362" s="2">
        <v>6.3699999999999998E-3</v>
      </c>
      <c r="T362" s="2">
        <v>6.0270000000000002E-3</v>
      </c>
      <c r="U362" s="2">
        <v>5.921E-3</v>
      </c>
      <c r="V362" s="2">
        <v>6.3509999999999999E-3</v>
      </c>
      <c r="W362" s="2">
        <v>6.2059999999999997E-3</v>
      </c>
    </row>
    <row r="363" spans="1:23" x14ac:dyDescent="0.35">
      <c r="A363" s="2" t="s">
        <v>220</v>
      </c>
      <c r="B363" s="2" t="s">
        <v>221</v>
      </c>
      <c r="D363" s="2">
        <v>6.6391000000000006E-2</v>
      </c>
      <c r="E363" s="2">
        <v>6.1941999999999997E-2</v>
      </c>
      <c r="F363" s="2">
        <v>5.1452999999999999E-2</v>
      </c>
      <c r="G363" s="2">
        <v>4.0936E-2</v>
      </c>
      <c r="H363" s="2">
        <v>3.6252E-2</v>
      </c>
      <c r="I363" s="2">
        <v>3.2039999999999999E-2</v>
      </c>
      <c r="J363" s="2">
        <v>2.4809000000000001E-2</v>
      </c>
      <c r="K363" s="2">
        <v>1.8523000000000001E-2</v>
      </c>
      <c r="L363" s="2">
        <v>1.7957999999999998E-2</v>
      </c>
      <c r="M363" s="2">
        <v>1.6511000000000001E-2</v>
      </c>
      <c r="N363" s="2">
        <v>1.5779000000000001E-2</v>
      </c>
      <c r="O363" s="2">
        <v>1.6154000000000002E-2</v>
      </c>
      <c r="P363" s="2">
        <v>1.5478E-2</v>
      </c>
      <c r="Q363" s="2">
        <v>1.4334E-2</v>
      </c>
      <c r="R363" s="2">
        <v>1.3331000000000001E-2</v>
      </c>
      <c r="S363" s="2">
        <v>1.2775E-2</v>
      </c>
      <c r="T363" s="2">
        <v>1.2374E-2</v>
      </c>
      <c r="U363" s="2">
        <v>1.1372E-2</v>
      </c>
      <c r="V363" s="2">
        <v>1.0456999999999999E-2</v>
      </c>
      <c r="W363" s="2">
        <v>9.8279999999999999E-3</v>
      </c>
    </row>
    <row r="364" spans="1:23" x14ac:dyDescent="0.35">
      <c r="A364" s="2" t="s">
        <v>222</v>
      </c>
      <c r="B364" s="2" t="s">
        <v>223</v>
      </c>
      <c r="D364" s="2">
        <v>1.946E-3</v>
      </c>
      <c r="E364" s="2">
        <v>1.7030000000000001E-3</v>
      </c>
      <c r="F364" s="2">
        <v>1.6119999999999999E-3</v>
      </c>
      <c r="G364" s="2">
        <v>1.4450000000000001E-3</v>
      </c>
      <c r="H364" s="2">
        <v>1.2459999999999999E-3</v>
      </c>
      <c r="I364" s="2">
        <v>1.224E-3</v>
      </c>
      <c r="J364" s="2">
        <v>1.2340000000000001E-3</v>
      </c>
      <c r="K364" s="2">
        <v>1.1360000000000001E-3</v>
      </c>
      <c r="L364" s="2">
        <v>1.0920000000000001E-3</v>
      </c>
      <c r="M364" s="2">
        <v>1.067E-3</v>
      </c>
      <c r="N364" s="2">
        <v>1.0549999999999999E-3</v>
      </c>
      <c r="O364" s="2">
        <v>1.072E-3</v>
      </c>
      <c r="P364" s="2">
        <v>1.103E-3</v>
      </c>
      <c r="Q364" s="2">
        <v>1.139E-3</v>
      </c>
      <c r="R364" s="2">
        <v>1.1720000000000001E-3</v>
      </c>
      <c r="S364" s="2">
        <v>1.1900000000000001E-3</v>
      </c>
      <c r="T364" s="2">
        <v>1.1709999999999999E-3</v>
      </c>
      <c r="U364" s="2">
        <v>1.181E-3</v>
      </c>
      <c r="V364" s="2">
        <v>1.1529999999999999E-3</v>
      </c>
      <c r="W364" s="2">
        <v>1.093E-3</v>
      </c>
    </row>
    <row r="365" spans="1:23" x14ac:dyDescent="0.35">
      <c r="A365" s="2" t="s">
        <v>224</v>
      </c>
      <c r="B365" s="2" t="s">
        <v>225</v>
      </c>
      <c r="D365" s="2">
        <v>3.3809999999999999E-3</v>
      </c>
      <c r="E365" s="2">
        <v>3.1619999999999999E-3</v>
      </c>
      <c r="F365" s="2">
        <v>2.8530000000000001E-3</v>
      </c>
      <c r="G365" s="2">
        <v>2.5660000000000001E-3</v>
      </c>
      <c r="H365" s="2">
        <v>2.284E-3</v>
      </c>
      <c r="I365" s="2">
        <v>1.9580000000000001E-3</v>
      </c>
      <c r="J365" s="2">
        <v>1.5989999999999999E-3</v>
      </c>
      <c r="K365" s="2">
        <v>1.222E-3</v>
      </c>
      <c r="L365" s="2">
        <v>8.9800000000000004E-4</v>
      </c>
      <c r="M365" s="2">
        <v>6.5499999999999998E-4</v>
      </c>
      <c r="N365" s="2">
        <v>5.2800000000000004E-4</v>
      </c>
      <c r="O365" s="2">
        <v>4.6099999999999998E-4</v>
      </c>
      <c r="P365" s="2">
        <v>3.9300000000000001E-4</v>
      </c>
      <c r="Q365" s="2">
        <v>3.1399999999999999E-4</v>
      </c>
      <c r="R365" s="2">
        <v>2.81E-4</v>
      </c>
      <c r="S365" s="2">
        <v>3.0699999999999998E-4</v>
      </c>
      <c r="T365" s="2">
        <v>3.1700000000000001E-4</v>
      </c>
      <c r="U365" s="2">
        <v>3.2299999999999999E-4</v>
      </c>
      <c r="V365" s="2">
        <v>3.4099999999999999E-4</v>
      </c>
      <c r="W365" s="2">
        <v>3.2499999999999999E-4</v>
      </c>
    </row>
    <row r="366" spans="1:23" x14ac:dyDescent="0.35">
      <c r="A366" s="2" t="s">
        <v>226</v>
      </c>
      <c r="B366" s="2" t="s">
        <v>227</v>
      </c>
      <c r="D366" s="2">
        <v>2.9336999999999998E-2</v>
      </c>
      <c r="E366" s="2">
        <v>3.0547999999999999E-2</v>
      </c>
      <c r="F366" s="2">
        <v>3.0827E-2</v>
      </c>
      <c r="G366" s="2">
        <v>2.7902E-2</v>
      </c>
      <c r="H366" s="2">
        <v>2.7064000000000001E-2</v>
      </c>
      <c r="I366" s="2">
        <v>3.0575999999999999E-2</v>
      </c>
      <c r="J366" s="2">
        <v>3.1738000000000002E-2</v>
      </c>
      <c r="K366" s="2">
        <v>2.8289999999999999E-2</v>
      </c>
      <c r="L366" s="2">
        <v>2.5010000000000001E-2</v>
      </c>
      <c r="M366" s="2">
        <v>2.5846999999999998E-2</v>
      </c>
      <c r="N366" s="2">
        <v>2.6921E-2</v>
      </c>
      <c r="O366" s="2">
        <v>2.7803000000000001E-2</v>
      </c>
      <c r="P366" s="2">
        <v>2.9728000000000001E-2</v>
      </c>
      <c r="Q366" s="2">
        <v>3.0679000000000001E-2</v>
      </c>
      <c r="R366" s="2">
        <v>2.9451000000000001E-2</v>
      </c>
      <c r="S366" s="2">
        <v>2.8809000000000001E-2</v>
      </c>
      <c r="T366" s="2">
        <v>3.1039000000000001E-2</v>
      </c>
      <c r="U366" s="2">
        <v>3.2038999999999998E-2</v>
      </c>
      <c r="V366" s="2">
        <v>3.1484999999999999E-2</v>
      </c>
      <c r="W366" s="2">
        <v>2.9496000000000001E-2</v>
      </c>
    </row>
    <row r="367" spans="1:23" x14ac:dyDescent="0.35">
      <c r="A367" s="2" t="s">
        <v>228</v>
      </c>
      <c r="B367" s="2" t="s">
        <v>229</v>
      </c>
      <c r="D367" s="2">
        <v>1.9585999999999999E-2</v>
      </c>
      <c r="E367" s="2">
        <v>2.2959E-2</v>
      </c>
      <c r="F367" s="2">
        <v>2.6079000000000001E-2</v>
      </c>
      <c r="G367" s="2">
        <v>2.9141E-2</v>
      </c>
      <c r="H367" s="2">
        <v>3.1558000000000003E-2</v>
      </c>
      <c r="I367" s="2">
        <v>3.4841999999999998E-2</v>
      </c>
      <c r="J367" s="2">
        <v>3.372E-2</v>
      </c>
      <c r="K367" s="2">
        <v>3.5125000000000003E-2</v>
      </c>
      <c r="L367" s="2">
        <v>3.7246000000000001E-2</v>
      </c>
      <c r="M367" s="2">
        <v>3.9329999999999997E-2</v>
      </c>
      <c r="N367" s="2">
        <v>3.7893000000000003E-2</v>
      </c>
      <c r="O367" s="2">
        <v>4.3614E-2</v>
      </c>
      <c r="P367" s="2">
        <v>4.7438000000000001E-2</v>
      </c>
      <c r="Q367" s="2">
        <v>4.9151E-2</v>
      </c>
      <c r="R367" s="2">
        <v>4.4555999999999998E-2</v>
      </c>
      <c r="S367" s="2">
        <v>4.3208000000000003E-2</v>
      </c>
      <c r="T367" s="2">
        <v>3.7714999999999999E-2</v>
      </c>
      <c r="U367" s="2">
        <v>3.8045000000000002E-2</v>
      </c>
      <c r="V367" s="2">
        <v>3.9032999999999998E-2</v>
      </c>
      <c r="W367" s="2">
        <v>4.1502999999999998E-2</v>
      </c>
    </row>
    <row r="368" spans="1:23" x14ac:dyDescent="0.35">
      <c r="A368" s="2" t="s">
        <v>230</v>
      </c>
      <c r="B368" s="2" t="s">
        <v>231</v>
      </c>
      <c r="D368" s="2">
        <v>3.1970000000000002E-3</v>
      </c>
      <c r="E368" s="2">
        <v>3.5690000000000001E-3</v>
      </c>
      <c r="F368" s="2">
        <v>3.5920000000000001E-3</v>
      </c>
      <c r="G368" s="2">
        <v>4.8329999999999996E-3</v>
      </c>
      <c r="H368" s="2">
        <v>6.5599999999999999E-3</v>
      </c>
      <c r="I368" s="2">
        <v>6.7520000000000002E-3</v>
      </c>
      <c r="J368" s="2">
        <v>6.6629999999999997E-3</v>
      </c>
      <c r="K368" s="2">
        <v>6.6579999999999999E-3</v>
      </c>
      <c r="L368" s="2">
        <v>4.7229999999999998E-3</v>
      </c>
      <c r="M368" s="2">
        <v>2.7899999999999999E-3</v>
      </c>
      <c r="N368" s="2">
        <v>4.3579999999999999E-3</v>
      </c>
      <c r="O368" s="2">
        <v>5.326E-3</v>
      </c>
      <c r="P368" s="2">
        <v>4.6249999999999998E-3</v>
      </c>
      <c r="Q368" s="2">
        <v>5.8809999999999999E-3</v>
      </c>
      <c r="R368" s="2">
        <v>5.653E-3</v>
      </c>
      <c r="S368" s="2">
        <v>5.3959999999999998E-3</v>
      </c>
      <c r="T368" s="2">
        <v>4.9300000000000004E-3</v>
      </c>
      <c r="U368" s="2">
        <v>4.3819999999999996E-3</v>
      </c>
      <c r="V368" s="2">
        <v>5.0949999999999997E-3</v>
      </c>
      <c r="W368" s="2">
        <v>5.1980000000000004E-3</v>
      </c>
    </row>
    <row r="369" spans="1:23" x14ac:dyDescent="0.35">
      <c r="A369" s="2" t="s">
        <v>232</v>
      </c>
      <c r="B369" s="2" t="s">
        <v>233</v>
      </c>
      <c r="D369" s="2">
        <v>2.0100000000000001E-4</v>
      </c>
      <c r="E369" s="2">
        <v>1.8100000000000001E-4</v>
      </c>
      <c r="F369" s="2">
        <v>1.63E-4</v>
      </c>
      <c r="G369" s="2">
        <v>1.5100000000000001E-4</v>
      </c>
      <c r="H369" s="2">
        <v>1.4200000000000001E-4</v>
      </c>
      <c r="I369" s="2">
        <v>1.34E-4</v>
      </c>
      <c r="J369" s="2">
        <v>1.21E-4</v>
      </c>
      <c r="K369" s="2">
        <v>1.2899999999999999E-4</v>
      </c>
      <c r="L369" s="2">
        <v>1.3300000000000001E-4</v>
      </c>
      <c r="M369" s="2">
        <v>9.4199999999999999E-5</v>
      </c>
      <c r="N369" s="2">
        <v>6.3800000000000006E-5</v>
      </c>
      <c r="O369" s="2">
        <v>6.2399999999999999E-5</v>
      </c>
      <c r="P369" s="2">
        <v>6.1799999999999998E-5</v>
      </c>
      <c r="Q369" s="2">
        <v>6.0000000000000002E-5</v>
      </c>
      <c r="R369" s="2">
        <v>6.7899999999999997E-5</v>
      </c>
      <c r="S369" s="2">
        <v>6.4599999999999998E-5</v>
      </c>
      <c r="T369" s="2">
        <v>5.4500000000000003E-5</v>
      </c>
      <c r="U369" s="2">
        <v>5.0099999999999998E-5</v>
      </c>
      <c r="V369" s="2">
        <v>4.4499999999999997E-5</v>
      </c>
      <c r="W369" s="2">
        <v>4.1699999999999997E-5</v>
      </c>
    </row>
    <row r="370" spans="1:23" x14ac:dyDescent="0.35">
      <c r="A370" s="2" t="s">
        <v>234</v>
      </c>
      <c r="B370" s="2" t="s">
        <v>235</v>
      </c>
      <c r="D370" s="2">
        <v>5.4149000000000003E-2</v>
      </c>
      <c r="E370" s="2">
        <v>5.5425000000000002E-2</v>
      </c>
      <c r="F370" s="2">
        <v>4.6613000000000002E-2</v>
      </c>
      <c r="G370" s="2">
        <v>4.3568999999999997E-2</v>
      </c>
      <c r="H370" s="2">
        <v>3.7021999999999999E-2</v>
      </c>
      <c r="I370" s="2">
        <v>3.6047999999999997E-2</v>
      </c>
      <c r="J370" s="2">
        <v>4.1064000000000003E-2</v>
      </c>
      <c r="K370" s="2">
        <v>5.0958000000000003E-2</v>
      </c>
      <c r="L370" s="2">
        <v>6.2732999999999997E-2</v>
      </c>
      <c r="M370" s="2">
        <v>7.3455000000000006E-2</v>
      </c>
      <c r="N370" s="2">
        <v>8.3354999999999999E-2</v>
      </c>
      <c r="O370" s="2">
        <v>8.2295999999999994E-2</v>
      </c>
      <c r="P370" s="2">
        <v>8.0783999999999995E-2</v>
      </c>
      <c r="Q370" s="2">
        <v>6.6744999999999999E-2</v>
      </c>
      <c r="R370" s="2">
        <v>5.3494E-2</v>
      </c>
      <c r="S370" s="2">
        <v>5.5341000000000001E-2</v>
      </c>
      <c r="T370" s="2">
        <v>5.6953999999999998E-2</v>
      </c>
      <c r="U370" s="2">
        <v>5.7140000000000003E-2</v>
      </c>
      <c r="V370" s="2">
        <v>5.3693999999999999E-2</v>
      </c>
      <c r="W370" s="2">
        <v>4.7621999999999998E-2</v>
      </c>
    </row>
    <row r="371" spans="1:23" x14ac:dyDescent="0.35">
      <c r="A371" s="2" t="s">
        <v>236</v>
      </c>
      <c r="B371" s="2" t="s">
        <v>237</v>
      </c>
      <c r="D371" s="2">
        <v>4.76</v>
      </c>
      <c r="E371" s="2">
        <v>4.88</v>
      </c>
      <c r="F371" s="2">
        <v>5.08</v>
      </c>
      <c r="G371" s="2">
        <v>4.7320000000000002</v>
      </c>
      <c r="H371" s="2">
        <v>5.3760000000000003</v>
      </c>
      <c r="I371" s="2">
        <v>5.7279999999999998</v>
      </c>
      <c r="J371" s="2">
        <v>5.88</v>
      </c>
      <c r="K371" s="2">
        <v>6</v>
      </c>
      <c r="L371" s="2">
        <v>6.2</v>
      </c>
      <c r="M371" s="2">
        <v>6.5279999999999996</v>
      </c>
      <c r="N371" s="2">
        <v>6.7119999999999997</v>
      </c>
      <c r="O371" s="2">
        <v>6.78</v>
      </c>
      <c r="P371" s="2">
        <v>6.88</v>
      </c>
      <c r="Q371" s="2">
        <v>6.9640000000000004</v>
      </c>
      <c r="R371" s="2">
        <v>7.04</v>
      </c>
      <c r="S371" s="2">
        <v>7.96</v>
      </c>
      <c r="T371" s="2">
        <v>7.5002360000000001</v>
      </c>
      <c r="U371" s="2">
        <v>5.2283679999999997</v>
      </c>
      <c r="V371" s="2">
        <v>5.0952479999999998</v>
      </c>
      <c r="W371" s="2">
        <v>4.9944240000000004</v>
      </c>
    </row>
    <row r="372" spans="1:23" x14ac:dyDescent="0.35">
      <c r="A372" s="2" t="s">
        <v>238</v>
      </c>
      <c r="B372" s="2" t="s">
        <v>239</v>
      </c>
      <c r="D372" s="2">
        <v>1.729563</v>
      </c>
      <c r="E372" s="2">
        <v>1.7677210000000001</v>
      </c>
      <c r="F372" s="2">
        <v>1.7435879999999999</v>
      </c>
      <c r="G372" s="2">
        <v>1.6885669999999999</v>
      </c>
      <c r="H372" s="2">
        <v>1.657986</v>
      </c>
      <c r="I372" s="2">
        <v>1.655341</v>
      </c>
      <c r="J372" s="2">
        <v>1.6223879999999999</v>
      </c>
      <c r="K372" s="2">
        <v>1.604546</v>
      </c>
      <c r="L372" s="2">
        <v>1.5979620000000001</v>
      </c>
      <c r="M372" s="2">
        <v>1.638571</v>
      </c>
      <c r="N372" s="2">
        <v>1.6582920000000001</v>
      </c>
      <c r="O372" s="2">
        <v>1.634085</v>
      </c>
      <c r="P372" s="2">
        <v>1.6043909999999999</v>
      </c>
      <c r="Q372" s="2">
        <v>1.542875</v>
      </c>
      <c r="R372" s="2">
        <v>1.4610650000000001</v>
      </c>
      <c r="S372" s="2">
        <v>1.444553</v>
      </c>
      <c r="T372" s="2">
        <v>1.4512700000000001</v>
      </c>
      <c r="U372" s="2">
        <v>1.4669220000000001</v>
      </c>
      <c r="V372" s="2">
        <v>1.4380980000000001</v>
      </c>
      <c r="W372" s="2">
        <v>1.4111860000000001</v>
      </c>
    </row>
    <row r="373" spans="1:23" x14ac:dyDescent="0.35">
      <c r="A373" s="2" t="s">
        <v>240</v>
      </c>
      <c r="B373" s="2" t="s">
        <v>241</v>
      </c>
      <c r="D373" s="2">
        <v>1.7794000000000001E-2</v>
      </c>
      <c r="E373" s="2">
        <v>1.1048000000000001E-2</v>
      </c>
      <c r="F373" s="2">
        <v>1.4250000000000001E-2</v>
      </c>
      <c r="G373" s="2">
        <v>3.7605E-2</v>
      </c>
      <c r="H373" s="2">
        <v>3.2157999999999999E-2</v>
      </c>
      <c r="I373" s="2">
        <v>2.2339000000000001E-2</v>
      </c>
      <c r="J373" s="2">
        <v>2.4722000000000001E-2</v>
      </c>
      <c r="K373" s="2">
        <v>1.5803999999999999E-2</v>
      </c>
      <c r="L373" s="2">
        <v>2.0160000000000001E-2</v>
      </c>
      <c r="M373" s="2">
        <v>2.5666999999999999E-2</v>
      </c>
      <c r="N373" s="2">
        <v>3.0658000000000001E-2</v>
      </c>
      <c r="O373" s="2">
        <v>2.5788999999999999E-2</v>
      </c>
      <c r="P373" s="2">
        <v>3.7728999999999999E-2</v>
      </c>
      <c r="Q373" s="2">
        <v>2.1829999999999999E-2</v>
      </c>
      <c r="R373" s="2">
        <v>2.2159000000000002E-2</v>
      </c>
      <c r="S373" s="2">
        <v>2.2880999999999999E-2</v>
      </c>
      <c r="T373" s="2">
        <v>2.1260000000000001E-2</v>
      </c>
      <c r="U373" s="2">
        <v>2.0011999999999999E-2</v>
      </c>
      <c r="V373" s="2">
        <v>3.0006999999999999E-2</v>
      </c>
      <c r="W373" s="2">
        <v>3.1237999999999998E-2</v>
      </c>
    </row>
    <row r="374" spans="1:23" x14ac:dyDescent="0.35">
      <c r="A374" s="2" t="s">
        <v>242</v>
      </c>
      <c r="B374" s="2" t="s">
        <v>243</v>
      </c>
      <c r="D374" s="2">
        <v>0</v>
      </c>
      <c r="E374" s="2">
        <v>0</v>
      </c>
      <c r="F374" s="2">
        <v>0</v>
      </c>
      <c r="G374" s="2">
        <v>0</v>
      </c>
      <c r="H374" s="2">
        <v>0</v>
      </c>
      <c r="I374" s="2">
        <v>5.22E-4</v>
      </c>
      <c r="J374" s="2">
        <v>5.9999999999999995E-4</v>
      </c>
      <c r="K374" s="2">
        <v>6.9999999999999999E-4</v>
      </c>
      <c r="L374" s="2">
        <v>1.031E-3</v>
      </c>
      <c r="M374" s="2">
        <v>1.6919999999999999E-3</v>
      </c>
      <c r="N374" s="2">
        <v>1.5900000000000001E-3</v>
      </c>
      <c r="O374" s="2">
        <v>2.2820000000000002E-3</v>
      </c>
      <c r="P374" s="2">
        <v>3.0469999999999998E-3</v>
      </c>
      <c r="Q374" s="2">
        <v>4.0270000000000002E-3</v>
      </c>
      <c r="R374" s="2">
        <v>5.7169999999999999E-3</v>
      </c>
      <c r="S374" s="2">
        <v>7.1269999999999997E-3</v>
      </c>
      <c r="T374" s="2">
        <v>9.2010000000000008E-3</v>
      </c>
      <c r="U374" s="2">
        <v>1.0382000000000001E-2</v>
      </c>
      <c r="V374" s="2">
        <v>1.1017000000000001E-2</v>
      </c>
      <c r="W374" s="2">
        <v>1.2064E-2</v>
      </c>
    </row>
    <row r="375" spans="1:23" x14ac:dyDescent="0.35">
      <c r="A375" s="2" t="s">
        <v>244</v>
      </c>
      <c r="B375" s="2" t="s">
        <v>245</v>
      </c>
      <c r="D375" s="2">
        <v>0.71536100000000002</v>
      </c>
      <c r="E375" s="2">
        <v>0.721051</v>
      </c>
      <c r="F375" s="2">
        <v>0.72865500000000005</v>
      </c>
      <c r="G375" s="2">
        <v>0.71670299999999998</v>
      </c>
      <c r="H375" s="2">
        <v>0.69684199999999996</v>
      </c>
      <c r="I375" s="2">
        <v>0.67825899999999995</v>
      </c>
      <c r="J375" s="2">
        <v>0.66547100000000003</v>
      </c>
      <c r="K375" s="2">
        <v>0.65591900000000003</v>
      </c>
      <c r="L375" s="2">
        <v>0.63765499999999997</v>
      </c>
      <c r="M375" s="2">
        <v>0.64931099999999997</v>
      </c>
      <c r="N375" s="2">
        <v>0.65034599999999998</v>
      </c>
      <c r="O375" s="2">
        <v>0.630019</v>
      </c>
      <c r="P375" s="2">
        <v>0.609846</v>
      </c>
      <c r="Q375" s="2">
        <v>0.596974</v>
      </c>
      <c r="R375" s="2">
        <v>0.58786499999999997</v>
      </c>
      <c r="S375" s="2">
        <v>0.57114399999999999</v>
      </c>
      <c r="T375" s="2">
        <v>0.566716</v>
      </c>
      <c r="U375" s="31">
        <v>0.57227700000000004</v>
      </c>
      <c r="V375" s="2">
        <v>0.55701500000000004</v>
      </c>
      <c r="W375" s="2">
        <v>0.54785700000000004</v>
      </c>
    </row>
    <row r="378" spans="1:23" x14ac:dyDescent="0.35">
      <c r="A378" s="9" t="s">
        <v>246</v>
      </c>
    </row>
    <row r="379" spans="1:23" x14ac:dyDescent="0.35">
      <c r="A379" s="2" t="s">
        <v>53</v>
      </c>
    </row>
    <row r="380" spans="1:23" x14ac:dyDescent="0.35">
      <c r="A380" s="4" t="s">
        <v>247</v>
      </c>
      <c r="B380" s="4"/>
      <c r="C380" s="4"/>
    </row>
    <row r="381" spans="1:23" x14ac:dyDescent="0.35">
      <c r="A381" s="35" t="s">
        <v>248</v>
      </c>
      <c r="B381" s="6"/>
      <c r="C381" s="6"/>
    </row>
    <row r="382" spans="1:23" x14ac:dyDescent="0.35">
      <c r="A382" s="35" t="s">
        <v>249</v>
      </c>
      <c r="B382" s="6"/>
      <c r="C382" s="6"/>
    </row>
    <row r="383" spans="1:23" x14ac:dyDescent="0.35">
      <c r="A383" s="2" t="s">
        <v>22</v>
      </c>
      <c r="D383" s="10">
        <f>D389+D390+D392+D394</f>
        <v>0.14553627699999999</v>
      </c>
      <c r="E383" s="10">
        <f>E389+E390+E392+E394</f>
        <v>0.14516765600000001</v>
      </c>
      <c r="F383" s="10">
        <f t="shared" ref="F383:W383" si="234">F389+F390+F392+F394</f>
        <v>0.140732786</v>
      </c>
      <c r="G383" s="10">
        <f t="shared" si="234"/>
        <v>0.14236652786000001</v>
      </c>
      <c r="H383" s="10">
        <f t="shared" si="234"/>
        <v>0.15813136619999998</v>
      </c>
      <c r="I383" s="10">
        <f t="shared" si="234"/>
        <v>0.16391939</v>
      </c>
      <c r="J383" s="10">
        <f t="shared" si="234"/>
        <v>0.171882547</v>
      </c>
      <c r="K383" s="10">
        <f t="shared" si="234"/>
        <v>0.17635347260000001</v>
      </c>
      <c r="L383" s="10">
        <f t="shared" si="234"/>
        <v>0.178151538</v>
      </c>
      <c r="M383" s="10">
        <f t="shared" si="234"/>
        <v>0.18443048400000001</v>
      </c>
      <c r="N383" s="10">
        <f t="shared" si="234"/>
        <v>0.173554245</v>
      </c>
      <c r="O383" s="10">
        <f t="shared" si="234"/>
        <v>0.16860354799999999</v>
      </c>
      <c r="P383" s="10">
        <f t="shared" si="234"/>
        <v>0.16559273900000002</v>
      </c>
      <c r="Q383" s="10">
        <f t="shared" si="234"/>
        <v>0.16349302199999999</v>
      </c>
      <c r="R383" s="10">
        <f t="shared" si="234"/>
        <v>0.17558016299999998</v>
      </c>
      <c r="S383" s="10">
        <f t="shared" si="234"/>
        <v>0.18003838900000002</v>
      </c>
      <c r="T383" s="29">
        <f t="shared" si="234"/>
        <v>0.18302845700000001</v>
      </c>
      <c r="U383" s="29">
        <f t="shared" si="234"/>
        <v>0.18120546900000001</v>
      </c>
      <c r="V383" s="29">
        <f t="shared" si="234"/>
        <v>0.18171764400000001</v>
      </c>
      <c r="W383" s="29">
        <f t="shared" si="234"/>
        <v>0.185768183</v>
      </c>
    </row>
    <row r="384" spans="1:23" x14ac:dyDescent="0.35">
      <c r="A384" s="17" t="s">
        <v>6</v>
      </c>
      <c r="B384" s="17"/>
      <c r="C384" s="17"/>
      <c r="D384" s="17"/>
      <c r="E384" s="18">
        <f t="shared" ref="E384:W384" si="235">(E383-$D383)/$D383</f>
        <v>-2.5328461576627089E-3</v>
      </c>
      <c r="F384" s="18">
        <f t="shared" si="235"/>
        <v>-3.3005454715596398E-2</v>
      </c>
      <c r="G384" s="18">
        <f t="shared" si="235"/>
        <v>-2.1779787179796988E-2</v>
      </c>
      <c r="H384" s="18">
        <f t="shared" si="235"/>
        <v>8.6542609579053562E-2</v>
      </c>
      <c r="I384" s="18">
        <f t="shared" si="235"/>
        <v>0.12631292608921146</v>
      </c>
      <c r="J384" s="18">
        <f t="shared" si="235"/>
        <v>0.18102888532733324</v>
      </c>
      <c r="K384" s="18">
        <f t="shared" si="235"/>
        <v>0.21174923692736772</v>
      </c>
      <c r="L384" s="18">
        <f t="shared" si="235"/>
        <v>0.22410399436011413</v>
      </c>
      <c r="M384" s="18">
        <f t="shared" si="235"/>
        <v>0.26724750558240551</v>
      </c>
      <c r="N384" s="18">
        <f t="shared" si="235"/>
        <v>0.19251535477989454</v>
      </c>
      <c r="O384" s="18">
        <f t="shared" si="235"/>
        <v>0.15849842716534518</v>
      </c>
      <c r="P384" s="18">
        <f t="shared" si="235"/>
        <v>0.13781073979238884</v>
      </c>
      <c r="Q384" s="18">
        <f t="shared" si="235"/>
        <v>0.12338329226327534</v>
      </c>
      <c r="R384" s="18">
        <f t="shared" si="235"/>
        <v>0.20643571911627226</v>
      </c>
      <c r="S384" s="18">
        <f t="shared" si="235"/>
        <v>0.23706880999848601</v>
      </c>
      <c r="T384" s="26">
        <f t="shared" si="235"/>
        <v>0.2576139830758486</v>
      </c>
      <c r="U384" s="26">
        <f t="shared" si="235"/>
        <v>0.24508797899234441</v>
      </c>
      <c r="V384" s="26">
        <f t="shared" si="235"/>
        <v>0.24860720464905134</v>
      </c>
      <c r="W384" s="26">
        <f t="shared" si="235"/>
        <v>0.27643902145442412</v>
      </c>
    </row>
    <row r="385" spans="1:23" x14ac:dyDescent="0.35">
      <c r="A385" s="11" t="s">
        <v>7</v>
      </c>
      <c r="D385" s="10"/>
      <c r="E385" s="21">
        <f t="shared" ref="E385:W385" si="236">(E383-D383)/D383</f>
        <v>-2.5328461576627089E-3</v>
      </c>
      <c r="F385" s="21">
        <f t="shared" si="236"/>
        <v>-3.0549986975060114E-2</v>
      </c>
      <c r="G385" s="21">
        <f t="shared" si="236"/>
        <v>1.1608821984096938E-2</v>
      </c>
      <c r="H385" s="21">
        <f t="shared" si="236"/>
        <v>0.11073416326836852</v>
      </c>
      <c r="I385" s="21">
        <f t="shared" si="236"/>
        <v>3.6602629440888337E-2</v>
      </c>
      <c r="J385" s="21">
        <f t="shared" si="236"/>
        <v>4.8579713479900082E-2</v>
      </c>
      <c r="K385" s="21">
        <f t="shared" si="236"/>
        <v>2.6011515875430963E-2</v>
      </c>
      <c r="L385" s="21">
        <f t="shared" si="236"/>
        <v>1.0195803765533522E-2</v>
      </c>
      <c r="M385" s="21">
        <f t="shared" si="236"/>
        <v>3.5244972176440077E-2</v>
      </c>
      <c r="N385" s="21">
        <f t="shared" si="236"/>
        <v>-5.897202438616389E-2</v>
      </c>
      <c r="O385" s="21">
        <f t="shared" si="236"/>
        <v>-2.8525358166837142E-2</v>
      </c>
      <c r="P385" s="21">
        <f t="shared" si="236"/>
        <v>-1.7857328838655137E-2</v>
      </c>
      <c r="Q385" s="21">
        <f t="shared" si="236"/>
        <v>-1.2680006458495915E-2</v>
      </c>
      <c r="R385" s="21">
        <f t="shared" si="236"/>
        <v>7.3930623167513518E-2</v>
      </c>
      <c r="S385" s="22">
        <f t="shared" si="236"/>
        <v>2.5391399141143512E-2</v>
      </c>
      <c r="T385" s="23">
        <f t="shared" si="236"/>
        <v>1.6607946875152189E-2</v>
      </c>
      <c r="U385" s="23">
        <f t="shared" si="236"/>
        <v>-9.960134232022716E-3</v>
      </c>
      <c r="V385" s="23">
        <f t="shared" si="236"/>
        <v>2.8264875382983255E-3</v>
      </c>
      <c r="W385" s="23">
        <f t="shared" si="236"/>
        <v>2.2290290094229878E-2</v>
      </c>
    </row>
    <row r="386" spans="1:23" hidden="1" x14ac:dyDescent="0.35">
      <c r="A386" s="2" t="s">
        <v>23</v>
      </c>
      <c r="D386" s="12">
        <f t="shared" ref="D386:V386" si="237">D383/D$17</f>
        <v>2.4541053635024025E-3</v>
      </c>
      <c r="E386" s="12">
        <f t="shared" si="237"/>
        <v>2.503984666180572E-3</v>
      </c>
      <c r="F386" s="12">
        <f t="shared" si="237"/>
        <v>2.385439889197585E-3</v>
      </c>
      <c r="G386" s="12">
        <f t="shared" si="237"/>
        <v>2.4465178410787336E-3</v>
      </c>
      <c r="H386" s="12">
        <f t="shared" si="237"/>
        <v>3.2771667021890883E-3</v>
      </c>
      <c r="I386" s="12">
        <f t="shared" si="237"/>
        <v>3.0449591126450988E-3</v>
      </c>
      <c r="J386" s="12">
        <f t="shared" si="237"/>
        <v>3.2595576329667031E-3</v>
      </c>
      <c r="K386" s="12">
        <f t="shared" si="237"/>
        <v>3.3427483821109687E-3</v>
      </c>
      <c r="L386" s="12">
        <f t="shared" si="237"/>
        <v>3.5929825362049327E-3</v>
      </c>
      <c r="M386" s="12">
        <f t="shared" si="237"/>
        <v>3.4844914542389626E-3</v>
      </c>
      <c r="N386" s="12">
        <f t="shared" si="237"/>
        <v>3.2271150663360846E-3</v>
      </c>
      <c r="O386" s="12">
        <f t="shared" si="237"/>
        <v>3.1268136140759615E-3</v>
      </c>
      <c r="P386" s="12">
        <f t="shared" si="237"/>
        <v>3.1395835916669702E-3</v>
      </c>
      <c r="Q386" s="12">
        <f t="shared" si="237"/>
        <v>3.2317406011441422E-3</v>
      </c>
      <c r="R386" s="12">
        <f t="shared" si="237"/>
        <v>3.4802702291381635E-3</v>
      </c>
      <c r="S386" s="12">
        <f t="shared" si="237"/>
        <v>3.9979425850965493E-3</v>
      </c>
      <c r="T386" s="27">
        <f t="shared" si="237"/>
        <v>4.0455818780656752E-3</v>
      </c>
      <c r="U386" s="27">
        <f t="shared" si="237"/>
        <v>4.651056281412479E-3</v>
      </c>
      <c r="V386" s="27">
        <f t="shared" si="237"/>
        <v>4.7888836062267614E-3</v>
      </c>
    </row>
    <row r="387" spans="1:23" hidden="1" x14ac:dyDescent="0.35">
      <c r="A387" s="2" t="s">
        <v>250</v>
      </c>
      <c r="B387" s="2" t="s">
        <v>251</v>
      </c>
      <c r="T387" s="30"/>
    </row>
    <row r="388" spans="1:23" hidden="1" x14ac:dyDescent="0.35">
      <c r="A388" s="2" t="s">
        <v>252</v>
      </c>
      <c r="B388" s="2" t="s">
        <v>253</v>
      </c>
      <c r="T388" s="30"/>
    </row>
    <row r="389" spans="1:23" x14ac:dyDescent="0.35">
      <c r="A389" s="2" t="s">
        <v>254</v>
      </c>
      <c r="B389" s="2" t="s">
        <v>255</v>
      </c>
      <c r="D389" s="2">
        <v>2.9004550000000001E-3</v>
      </c>
      <c r="E389" s="2">
        <v>2.684498E-3</v>
      </c>
      <c r="F389" s="2">
        <v>1.5987600000000001E-4</v>
      </c>
      <c r="G389" s="2">
        <v>4.9398599999999997E-6</v>
      </c>
      <c r="H389" s="2">
        <v>1.5357199999999999E-5</v>
      </c>
      <c r="I389" s="2">
        <v>7.1570499999999997E-4</v>
      </c>
      <c r="J389" s="2">
        <v>3.530184E-3</v>
      </c>
      <c r="K389" s="2">
        <v>8.5257400000000004E-4</v>
      </c>
      <c r="L389" s="2">
        <v>6.5455899999999998E-4</v>
      </c>
      <c r="M389" s="2">
        <v>1.673428E-3</v>
      </c>
      <c r="N389" s="2">
        <v>4.6877910000000002E-3</v>
      </c>
      <c r="O389" s="2">
        <v>2.6881499999999999E-4</v>
      </c>
      <c r="P389" s="2">
        <v>7.5581599999999997E-4</v>
      </c>
      <c r="Q389" s="2">
        <v>4.1249199999999998E-4</v>
      </c>
      <c r="R389" s="2">
        <v>9.3069300000000002E-4</v>
      </c>
      <c r="S389" s="2">
        <v>9.6612100000000002E-4</v>
      </c>
      <c r="T389" s="30">
        <v>6.2842900000000001E-4</v>
      </c>
      <c r="U389" s="2">
        <v>8.5345899999999999E-4</v>
      </c>
      <c r="V389" s="2">
        <v>8.3851499999999996E-4</v>
      </c>
      <c r="W389" s="2">
        <v>8.5480799999999998E-4</v>
      </c>
    </row>
    <row r="390" spans="1:23" x14ac:dyDescent="0.35">
      <c r="A390" s="2" t="s">
        <v>256</v>
      </c>
      <c r="B390" s="2" t="s">
        <v>257</v>
      </c>
      <c r="D390" s="2">
        <v>4.69629E-4</v>
      </c>
      <c r="E390" s="2">
        <v>3.4383599999999998E-4</v>
      </c>
      <c r="F390" s="2">
        <v>9.32193E-4</v>
      </c>
      <c r="G390" s="2">
        <v>1.248372E-3</v>
      </c>
      <c r="H390" s="2">
        <v>1.339783E-3</v>
      </c>
      <c r="I390" s="2">
        <v>1.2442969999999999E-3</v>
      </c>
      <c r="J390" s="2">
        <v>7.0325599999999998E-4</v>
      </c>
      <c r="K390" s="2">
        <v>7.0788600000000002E-5</v>
      </c>
      <c r="L390" s="2">
        <v>2.5559999999999999E-5</v>
      </c>
      <c r="M390" s="2">
        <v>3.0932999999999997E-5</v>
      </c>
      <c r="N390" s="2">
        <v>5.6604799999999999E-4</v>
      </c>
      <c r="O390" s="2">
        <v>6.4333399999999996E-4</v>
      </c>
      <c r="P390" s="2">
        <v>7.5840499999999997E-4</v>
      </c>
      <c r="Q390" s="2">
        <v>7.6670600000000003E-4</v>
      </c>
      <c r="R390" s="2">
        <v>1.182181E-3</v>
      </c>
      <c r="S390" s="2">
        <v>1.9416259999999999E-3</v>
      </c>
      <c r="T390" s="30">
        <v>3.3772749999999999E-3</v>
      </c>
      <c r="U390" s="2">
        <v>2.7036360000000001E-3</v>
      </c>
      <c r="V390" s="2">
        <v>2.3346489999999998E-3</v>
      </c>
      <c r="W390" s="2">
        <v>2.536763E-3</v>
      </c>
    </row>
    <row r="391" spans="1:23" hidden="1" x14ac:dyDescent="0.35">
      <c r="A391" s="2" t="s">
        <v>258</v>
      </c>
      <c r="B391" s="2" t="s">
        <v>259</v>
      </c>
      <c r="T391" s="30"/>
    </row>
    <row r="392" spans="1:23" x14ac:dyDescent="0.35">
      <c r="A392" s="2" t="s">
        <v>260</v>
      </c>
      <c r="B392" s="2" t="s">
        <v>261</v>
      </c>
      <c r="D392" s="2">
        <v>0</v>
      </c>
      <c r="E392" s="2">
        <v>0</v>
      </c>
      <c r="F392" s="2">
        <v>0</v>
      </c>
      <c r="G392" s="2">
        <v>0</v>
      </c>
      <c r="H392" s="2">
        <v>0</v>
      </c>
      <c r="I392" s="2">
        <v>0</v>
      </c>
      <c r="J392" s="2">
        <v>1.485E-5</v>
      </c>
      <c r="K392" s="2">
        <v>1.7609599999999999E-4</v>
      </c>
      <c r="L392" s="2">
        <v>2.6210300000000002E-4</v>
      </c>
      <c r="M392" s="2">
        <v>3.4278800000000001E-4</v>
      </c>
      <c r="N392" s="2">
        <v>4.3337300000000003E-4</v>
      </c>
      <c r="O392" s="2">
        <v>4.7173499999999998E-4</v>
      </c>
      <c r="P392" s="2">
        <v>4.6505299999999999E-4</v>
      </c>
      <c r="Q392" s="2">
        <v>4.7074500000000001E-4</v>
      </c>
      <c r="R392" s="2">
        <v>6.0662300000000004E-4</v>
      </c>
      <c r="S392" s="2">
        <v>9.1141900000000001E-4</v>
      </c>
      <c r="T392" s="30">
        <v>1.1237739999999999E-3</v>
      </c>
      <c r="U392" s="2">
        <v>1.2685610000000001E-3</v>
      </c>
      <c r="V392" s="2">
        <v>1.621125E-3</v>
      </c>
      <c r="W392" s="2">
        <v>1.8603339999999999E-3</v>
      </c>
    </row>
    <row r="393" spans="1:23" hidden="1" x14ac:dyDescent="0.35">
      <c r="A393" s="2" t="s">
        <v>262</v>
      </c>
      <c r="B393" s="2" t="s">
        <v>263</v>
      </c>
      <c r="D393" s="41"/>
      <c r="E393" s="41"/>
      <c r="F393" s="41"/>
      <c r="G393" s="41"/>
      <c r="H393" s="41"/>
      <c r="I393" s="41"/>
      <c r="J393" s="41"/>
      <c r="K393" s="41"/>
      <c r="L393" s="41"/>
      <c r="M393" s="41"/>
      <c r="N393" s="41"/>
      <c r="O393" s="41"/>
      <c r="P393" s="41"/>
      <c r="Q393" s="41"/>
      <c r="R393" s="41"/>
      <c r="S393" s="41"/>
      <c r="T393" s="30"/>
    </row>
    <row r="394" spans="1:23" x14ac:dyDescent="0.35">
      <c r="A394" s="2" t="s">
        <v>264</v>
      </c>
      <c r="B394" s="2" t="s">
        <v>265</v>
      </c>
      <c r="D394" s="2">
        <v>0.142166193</v>
      </c>
      <c r="E394" s="2">
        <v>0.14213932200000001</v>
      </c>
      <c r="F394" s="2">
        <v>0.139640717</v>
      </c>
      <c r="G394" s="2">
        <v>0.14111321600000001</v>
      </c>
      <c r="H394" s="2">
        <v>0.15677622599999999</v>
      </c>
      <c r="I394" s="2">
        <v>0.16195938800000001</v>
      </c>
      <c r="J394" s="2">
        <v>0.16763425700000001</v>
      </c>
      <c r="K394" s="2">
        <v>0.17525401400000001</v>
      </c>
      <c r="L394" s="2">
        <v>0.17720931600000001</v>
      </c>
      <c r="M394" s="2">
        <v>0.18238333500000001</v>
      </c>
      <c r="N394" s="2">
        <v>0.167867033</v>
      </c>
      <c r="O394" s="2">
        <v>0.16721966399999999</v>
      </c>
      <c r="P394" s="2">
        <v>0.16361346500000001</v>
      </c>
      <c r="Q394" s="2">
        <v>0.161843079</v>
      </c>
      <c r="R394" s="2">
        <v>0.172860666</v>
      </c>
      <c r="S394" s="2">
        <v>0.17621922300000001</v>
      </c>
      <c r="T394" s="30">
        <v>0.17789897900000001</v>
      </c>
      <c r="U394" s="2">
        <v>0.176379813</v>
      </c>
      <c r="V394" s="2">
        <v>0.176923355</v>
      </c>
      <c r="W394" s="2">
        <v>0.180516278</v>
      </c>
    </row>
    <row r="395" spans="1:23" x14ac:dyDescent="0.35"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</row>
    <row r="396" spans="1:23" x14ac:dyDescent="0.35">
      <c r="V396" s="62"/>
    </row>
    <row r="397" spans="1:23" x14ac:dyDescent="0.35">
      <c r="A397" s="9" t="s">
        <v>266</v>
      </c>
    </row>
    <row r="398" spans="1:23" x14ac:dyDescent="0.35">
      <c r="A398" s="6" t="s">
        <v>267</v>
      </c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</row>
    <row r="399" spans="1:23" hidden="1" x14ac:dyDescent="0.35">
      <c r="A399" s="2" t="s">
        <v>22</v>
      </c>
      <c r="D399" s="17"/>
      <c r="E399" s="18" t="e">
        <v>#DIV/0!</v>
      </c>
      <c r="F399" s="18" t="e">
        <v>#DIV/0!</v>
      </c>
      <c r="G399" s="18" t="e">
        <v>#DIV/0!</v>
      </c>
      <c r="H399" s="18" t="e">
        <v>#DIV/0!</v>
      </c>
      <c r="I399" s="18" t="e">
        <v>#DIV/0!</v>
      </c>
      <c r="J399" s="18" t="e">
        <v>#DIV/0!</v>
      </c>
      <c r="K399" s="18" t="e">
        <v>#DIV/0!</v>
      </c>
      <c r="L399" s="18" t="e">
        <v>#DIV/0!</v>
      </c>
      <c r="M399" s="18" t="e">
        <v>#DIV/0!</v>
      </c>
      <c r="N399" s="18" t="e">
        <v>#DIV/0!</v>
      </c>
      <c r="O399" s="18" t="e">
        <v>#DIV/0!</v>
      </c>
      <c r="P399" s="18" t="e">
        <v>#DIV/0!</v>
      </c>
      <c r="Q399" s="18" t="e">
        <v>#DIV/0!</v>
      </c>
      <c r="R399" s="18" t="e">
        <v>#DIV/0!</v>
      </c>
      <c r="S399" s="18" t="e">
        <v>#DIV/0!</v>
      </c>
    </row>
    <row r="400" spans="1:23" hidden="1" x14ac:dyDescent="0.35">
      <c r="A400" s="17" t="s">
        <v>6</v>
      </c>
      <c r="B400" s="17"/>
      <c r="C400" s="17"/>
      <c r="D400" s="10"/>
      <c r="E400" s="12" t="e">
        <v>#DIV/0!</v>
      </c>
      <c r="F400" s="12" t="e">
        <v>#DIV/0!</v>
      </c>
      <c r="G400" s="12" t="e">
        <v>#DIV/0!</v>
      </c>
      <c r="H400" s="12" t="e">
        <v>#DIV/0!</v>
      </c>
      <c r="I400" s="12" t="e">
        <v>#DIV/0!</v>
      </c>
      <c r="J400" s="12" t="e">
        <v>#DIV/0!</v>
      </c>
      <c r="K400" s="12" t="e">
        <v>#DIV/0!</v>
      </c>
      <c r="L400" s="12" t="e">
        <v>#DIV/0!</v>
      </c>
      <c r="M400" s="12" t="e">
        <v>#DIV/0!</v>
      </c>
      <c r="N400" s="12" t="e">
        <v>#DIV/0!</v>
      </c>
      <c r="O400" s="12" t="e">
        <v>#DIV/0!</v>
      </c>
      <c r="P400" s="12" t="e">
        <v>#DIV/0!</v>
      </c>
      <c r="Q400" s="12" t="e">
        <v>#DIV/0!</v>
      </c>
      <c r="R400" s="12" t="e">
        <v>#DIV/0!</v>
      </c>
      <c r="S400" s="12" t="e">
        <v>#DIV/0!</v>
      </c>
    </row>
    <row r="401" spans="1:33" hidden="1" x14ac:dyDescent="0.35">
      <c r="A401" s="11" t="s">
        <v>7</v>
      </c>
      <c r="D401" s="40">
        <v>0</v>
      </c>
      <c r="E401" s="40">
        <v>0</v>
      </c>
      <c r="F401" s="40">
        <v>0</v>
      </c>
      <c r="G401" s="40">
        <v>0</v>
      </c>
      <c r="H401" s="40">
        <v>0</v>
      </c>
      <c r="I401" s="40">
        <v>0</v>
      </c>
      <c r="J401" s="40">
        <v>0</v>
      </c>
      <c r="K401" s="40">
        <v>0</v>
      </c>
      <c r="L401" s="40">
        <v>0</v>
      </c>
      <c r="M401" s="40">
        <v>0</v>
      </c>
      <c r="N401" s="40">
        <v>0</v>
      </c>
      <c r="O401" s="40">
        <v>0</v>
      </c>
      <c r="P401" s="40">
        <v>0</v>
      </c>
      <c r="Q401" s="40">
        <v>0</v>
      </c>
      <c r="R401" s="40">
        <v>0</v>
      </c>
      <c r="S401" s="40">
        <v>0</v>
      </c>
    </row>
    <row r="402" spans="1:33" hidden="1" x14ac:dyDescent="0.35">
      <c r="A402" s="2" t="s">
        <v>23</v>
      </c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</row>
    <row r="403" spans="1:33" x14ac:dyDescent="0.35"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</row>
    <row r="404" spans="1:33" x14ac:dyDescent="0.35"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</row>
    <row r="405" spans="1:33" x14ac:dyDescent="0.35"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</row>
    <row r="406" spans="1:33" x14ac:dyDescent="0.35"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</row>
    <row r="408" spans="1:33" x14ac:dyDescent="0.35">
      <c r="A408" s="42"/>
      <c r="B408" s="42"/>
      <c r="C408" s="42"/>
      <c r="D408" s="43"/>
      <c r="E408" s="43"/>
      <c r="F408" s="43"/>
      <c r="G408" s="43"/>
      <c r="H408" s="43"/>
      <c r="I408" s="43"/>
      <c r="J408" s="43"/>
      <c r="K408" s="43"/>
      <c r="L408" s="43"/>
      <c r="M408" s="43"/>
      <c r="N408" s="43"/>
      <c r="O408" s="43"/>
      <c r="P408" s="43"/>
      <c r="Q408" s="43"/>
      <c r="R408" s="43"/>
      <c r="S408" s="42"/>
      <c r="T408" s="42"/>
      <c r="U408" s="42"/>
      <c r="V408" s="42"/>
      <c r="W408" s="42"/>
      <c r="X408" s="42"/>
      <c r="Y408" s="42"/>
      <c r="Z408" s="42"/>
      <c r="AA408" s="42"/>
      <c r="AB408" s="42"/>
      <c r="AC408" s="42"/>
      <c r="AD408" s="42"/>
      <c r="AE408" s="42"/>
      <c r="AF408" s="42"/>
      <c r="AG408" s="42"/>
    </row>
    <row r="409" spans="1:33" x14ac:dyDescent="0.35"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</row>
    <row r="410" spans="1:33" x14ac:dyDescent="0.35">
      <c r="A410" s="2" t="s">
        <v>268</v>
      </c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</row>
    <row r="411" spans="1:33" x14ac:dyDescent="0.35">
      <c r="A411" s="2" t="s">
        <v>269</v>
      </c>
      <c r="D411" s="10">
        <f t="shared" ref="D411:W411" si="238">D32+D92+D141+D203+D279+D296+D318+D339+D383</f>
        <v>59.303190141883881</v>
      </c>
      <c r="E411" s="10">
        <f t="shared" si="238"/>
        <v>57.974658535521328</v>
      </c>
      <c r="F411" s="10">
        <f t="shared" si="238"/>
        <v>58.996576118855671</v>
      </c>
      <c r="G411" s="10">
        <f t="shared" si="238"/>
        <v>58.191493832404227</v>
      </c>
      <c r="H411" s="10">
        <f t="shared" si="238"/>
        <v>48.252463353289627</v>
      </c>
      <c r="I411" s="10">
        <f t="shared" si="238"/>
        <v>53.833034840854168</v>
      </c>
      <c r="J411" s="10">
        <f t="shared" si="238"/>
        <v>52.731863140447132</v>
      </c>
      <c r="K411" s="10">
        <f t="shared" si="238"/>
        <v>52.757028780201402</v>
      </c>
      <c r="L411" s="10">
        <f t="shared" si="238"/>
        <v>49.583190623623672</v>
      </c>
      <c r="M411" s="10">
        <f t="shared" si="238"/>
        <v>52.928952882245191</v>
      </c>
      <c r="N411" s="10">
        <f t="shared" si="238"/>
        <v>53.779998987468787</v>
      </c>
      <c r="O411" s="10">
        <f t="shared" si="238"/>
        <v>53.921841468579444</v>
      </c>
      <c r="P411" s="10">
        <f t="shared" si="238"/>
        <v>52.743535620301216</v>
      </c>
      <c r="Q411" s="10">
        <f t="shared" si="238"/>
        <v>50.589772564703367</v>
      </c>
      <c r="R411" s="10">
        <f t="shared" si="238"/>
        <v>50.450152269779281</v>
      </c>
      <c r="S411" s="10">
        <f t="shared" si="238"/>
        <v>45.032760017901097</v>
      </c>
      <c r="T411" s="10">
        <f t="shared" si="238"/>
        <v>45.241565370940386</v>
      </c>
      <c r="U411" s="10">
        <f t="shared" si="238"/>
        <v>38.960068000933703</v>
      </c>
      <c r="V411" s="10">
        <f t="shared" si="238"/>
        <v>37.945721579810588</v>
      </c>
      <c r="W411" s="10">
        <f t="shared" si="238"/>
        <v>32.835275625445369</v>
      </c>
    </row>
    <row r="412" spans="1:33" x14ac:dyDescent="0.35">
      <c r="A412" s="2" t="s">
        <v>9</v>
      </c>
      <c r="D412" s="10">
        <f t="shared" ref="D412:W412" si="239">D17</f>
        <v>59.303190141883867</v>
      </c>
      <c r="E412" s="10">
        <f t="shared" si="239"/>
        <v>57.974658535521321</v>
      </c>
      <c r="F412" s="10">
        <f t="shared" si="239"/>
        <v>58.996576118855685</v>
      </c>
      <c r="G412" s="10">
        <f t="shared" si="239"/>
        <v>58.19149383240422</v>
      </c>
      <c r="H412" s="10">
        <f t="shared" si="239"/>
        <v>48.25246335328962</v>
      </c>
      <c r="I412" s="10">
        <f t="shared" si="239"/>
        <v>53.833034840854168</v>
      </c>
      <c r="J412" s="10">
        <f t="shared" si="239"/>
        <v>52.731863140447132</v>
      </c>
      <c r="K412" s="10">
        <f t="shared" si="239"/>
        <v>52.757028780201388</v>
      </c>
      <c r="L412" s="10">
        <f t="shared" si="239"/>
        <v>49.583190623623665</v>
      </c>
      <c r="M412" s="10">
        <f t="shared" si="239"/>
        <v>52.92895288224517</v>
      </c>
      <c r="N412" s="10">
        <f t="shared" si="239"/>
        <v>53.779998987468815</v>
      </c>
      <c r="O412" s="10">
        <f t="shared" si="239"/>
        <v>53.921841468579458</v>
      </c>
      <c r="P412" s="10">
        <f t="shared" si="239"/>
        <v>52.743535620301195</v>
      </c>
      <c r="Q412" s="10">
        <f t="shared" si="239"/>
        <v>50.589772564703395</v>
      </c>
      <c r="R412" s="10">
        <f t="shared" si="239"/>
        <v>50.450152269779281</v>
      </c>
      <c r="S412" s="10">
        <f t="shared" si="239"/>
        <v>45.03276001790109</v>
      </c>
      <c r="T412" s="10">
        <f t="shared" si="239"/>
        <v>45.241565370940386</v>
      </c>
      <c r="U412" s="10">
        <f t="shared" si="239"/>
        <v>38.960068000933703</v>
      </c>
      <c r="V412" s="10">
        <f t="shared" si="239"/>
        <v>37.945721579810595</v>
      </c>
      <c r="W412" s="10">
        <f t="shared" si="239"/>
        <v>32.835275625445362</v>
      </c>
    </row>
    <row r="413" spans="1:33" hidden="1" x14ac:dyDescent="0.35">
      <c r="A413" s="2" t="s">
        <v>270</v>
      </c>
      <c r="D413" s="44">
        <f t="shared" ref="D413:W413" si="240">D411-D412</f>
        <v>0</v>
      </c>
      <c r="E413" s="44">
        <f t="shared" si="240"/>
        <v>0</v>
      </c>
      <c r="F413" s="44">
        <f t="shared" si="240"/>
        <v>0</v>
      </c>
      <c r="G413" s="44">
        <f t="shared" si="240"/>
        <v>0</v>
      </c>
      <c r="H413" s="44">
        <f t="shared" si="240"/>
        <v>0</v>
      </c>
      <c r="I413" s="44">
        <f t="shared" si="240"/>
        <v>0</v>
      </c>
      <c r="J413" s="44">
        <f t="shared" si="240"/>
        <v>0</v>
      </c>
      <c r="K413" s="44">
        <f t="shared" si="240"/>
        <v>0</v>
      </c>
      <c r="L413" s="44">
        <f t="shared" si="240"/>
        <v>0</v>
      </c>
      <c r="M413" s="44">
        <f t="shared" si="240"/>
        <v>0</v>
      </c>
      <c r="N413" s="44">
        <f t="shared" si="240"/>
        <v>0</v>
      </c>
      <c r="O413" s="44">
        <f t="shared" si="240"/>
        <v>0</v>
      </c>
      <c r="P413" s="44">
        <f t="shared" si="240"/>
        <v>0</v>
      </c>
      <c r="Q413" s="44">
        <f t="shared" si="240"/>
        <v>0</v>
      </c>
      <c r="R413" s="44">
        <f t="shared" si="240"/>
        <v>0</v>
      </c>
      <c r="S413" s="44">
        <f t="shared" si="240"/>
        <v>0</v>
      </c>
      <c r="T413" s="44">
        <f t="shared" si="240"/>
        <v>0</v>
      </c>
      <c r="U413" s="31">
        <f>U411-U412</f>
        <v>0</v>
      </c>
      <c r="V413" s="31">
        <f t="shared" si="240"/>
        <v>0</v>
      </c>
      <c r="W413" s="31">
        <f t="shared" si="240"/>
        <v>0</v>
      </c>
    </row>
    <row r="414" spans="1:33" x14ac:dyDescent="0.35"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</row>
    <row r="415" spans="1:33" x14ac:dyDescent="0.35"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</row>
    <row r="416" spans="1:33" x14ac:dyDescent="0.35"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</row>
    <row r="417" spans="4:18" x14ac:dyDescent="0.35"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</row>
    <row r="418" spans="4:18" x14ac:dyDescent="0.35"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</row>
    <row r="452" spans="4:4" x14ac:dyDescent="0.35">
      <c r="D452" s="10"/>
    </row>
  </sheetData>
  <mergeCells count="16">
    <mergeCell ref="D119:S119"/>
    <mergeCell ref="D98:S98"/>
    <mergeCell ref="D102:S102"/>
    <mergeCell ref="D103:S103"/>
    <mergeCell ref="D112:S112"/>
    <mergeCell ref="D116:S116"/>
    <mergeCell ref="D359:V359"/>
    <mergeCell ref="D185:S185"/>
    <mergeCell ref="D188:S188"/>
    <mergeCell ref="D192:S192"/>
    <mergeCell ref="D123:S123"/>
    <mergeCell ref="D126:S126"/>
    <mergeCell ref="D130:S130"/>
    <mergeCell ref="D174:S174"/>
    <mergeCell ref="D178:S178"/>
    <mergeCell ref="D181:S181"/>
  </mergeCells>
  <phoneticPr fontId="19" type="noConversion"/>
  <pageMargins left="0.7" right="0.7" top="0.75" bottom="0.75" header="0.3" footer="0.3"/>
  <ignoredErrors>
    <ignoredError sqref="W19:AC1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19F27-9C22-4CEA-83E5-62A63F1D3E11}">
  <dimension ref="A1:AC51"/>
  <sheetViews>
    <sheetView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G47" sqref="G47"/>
    </sheetView>
  </sheetViews>
  <sheetFormatPr defaultColWidth="9.21875" defaultRowHeight="18" x14ac:dyDescent="0.35"/>
  <cols>
    <col min="1" max="1" width="13.21875" style="2" customWidth="1"/>
    <col min="2" max="2" width="9.21875" style="2"/>
    <col min="3" max="3" width="69" style="2" customWidth="1"/>
    <col min="4" max="4" width="9.5546875" style="2" bestFit="1" customWidth="1"/>
    <col min="5" max="7" width="10.21875" style="2" bestFit="1" customWidth="1"/>
    <col min="8" max="10" width="9.5546875" style="2" bestFit="1" customWidth="1"/>
    <col min="11" max="18" width="10.21875" style="2" bestFit="1" customWidth="1"/>
    <col min="19" max="19" width="10.5546875" style="2" customWidth="1"/>
    <col min="20" max="16384" width="9.21875" style="2"/>
  </cols>
  <sheetData>
    <row r="1" spans="1:29" ht="20.399999999999999" x14ac:dyDescent="0.45">
      <c r="A1" s="2" t="s">
        <v>1</v>
      </c>
      <c r="B1" s="3" t="s">
        <v>307</v>
      </c>
    </row>
    <row r="2" spans="1:29" x14ac:dyDescent="0.35">
      <c r="A2" s="2" t="s">
        <v>4</v>
      </c>
      <c r="D2" s="2">
        <v>2005</v>
      </c>
      <c r="E2" s="2">
        <v>2006</v>
      </c>
      <c r="F2" s="2">
        <v>2007</v>
      </c>
      <c r="G2" s="2">
        <v>2008</v>
      </c>
      <c r="H2" s="2">
        <v>2009</v>
      </c>
      <c r="I2" s="2">
        <v>2010</v>
      </c>
      <c r="J2" s="2">
        <v>2011</v>
      </c>
      <c r="K2" s="2">
        <v>2012</v>
      </c>
      <c r="L2" s="2">
        <v>2013</v>
      </c>
      <c r="M2" s="2">
        <v>2014</v>
      </c>
      <c r="N2" s="2">
        <v>2015</v>
      </c>
      <c r="O2" s="2">
        <v>2016</v>
      </c>
      <c r="P2" s="2">
        <v>2017</v>
      </c>
      <c r="Q2" s="2">
        <v>2018</v>
      </c>
      <c r="R2" s="2">
        <v>2019</v>
      </c>
      <c r="S2" s="7">
        <v>2020</v>
      </c>
      <c r="T2" s="7">
        <v>2021</v>
      </c>
      <c r="U2" s="7">
        <v>2022</v>
      </c>
      <c r="V2" s="7">
        <v>2023</v>
      </c>
      <c r="W2" s="7">
        <v>2024</v>
      </c>
      <c r="X2" s="8">
        <v>2025</v>
      </c>
      <c r="Y2" s="8">
        <v>2026</v>
      </c>
      <c r="Z2" s="8">
        <v>2027</v>
      </c>
      <c r="AA2" s="8">
        <v>2028</v>
      </c>
      <c r="AB2" s="8">
        <v>2029</v>
      </c>
      <c r="AC2" s="8">
        <v>2030</v>
      </c>
    </row>
    <row r="4" spans="1:29" ht="24" x14ac:dyDescent="0.5">
      <c r="A4" s="1" t="s">
        <v>308</v>
      </c>
    </row>
    <row r="6" spans="1:29" x14ac:dyDescent="0.35">
      <c r="C6" s="2" t="str">
        <f>'[1]SO2 analize LT'!A16</f>
        <v>ENERGIJOS GAMYBA</v>
      </c>
      <c r="D6" s="10">
        <f>'NOx analize LT'!D32</f>
        <v>18.691588000000003</v>
      </c>
      <c r="E6" s="10">
        <f>'NOx analize LT'!E32</f>
        <v>19.274539000000001</v>
      </c>
      <c r="F6" s="10">
        <f>'NOx analize LT'!F32</f>
        <v>17.067989000000001</v>
      </c>
      <c r="G6" s="10">
        <f>'NOx analize LT'!G32</f>
        <v>16.728102</v>
      </c>
      <c r="H6" s="10">
        <f>'NOx analize LT'!H32</f>
        <v>15.370611999999998</v>
      </c>
      <c r="I6" s="10">
        <f>'NOx analize LT'!I32</f>
        <v>16.410783000000002</v>
      </c>
      <c r="J6" s="10">
        <f>'NOx analize LT'!J32</f>
        <v>14.942739</v>
      </c>
      <c r="K6" s="10">
        <f>'NOx analize LT'!K32</f>
        <v>15.417255000000001</v>
      </c>
      <c r="L6" s="10">
        <f>'NOx analize LT'!L32</f>
        <v>14.530528</v>
      </c>
      <c r="M6" s="10">
        <f>'NOx analize LT'!M32</f>
        <v>13.781193999999998</v>
      </c>
      <c r="N6" s="10">
        <f>'NOx analize LT'!N32</f>
        <v>15.654890000000002</v>
      </c>
      <c r="O6" s="10">
        <f>'NOx analize LT'!O32</f>
        <v>16.436571000000001</v>
      </c>
      <c r="P6" s="10">
        <f>'NOx analize LT'!P32</f>
        <v>14.980981</v>
      </c>
      <c r="Q6" s="10">
        <f>'NOx analize LT'!Q32</f>
        <v>12.971673000000001</v>
      </c>
      <c r="R6" s="10">
        <f>'NOx analize LT'!R32</f>
        <v>12.691941</v>
      </c>
      <c r="S6" s="10">
        <f>'NOx analize LT'!S32</f>
        <v>11.949626</v>
      </c>
      <c r="T6" s="10">
        <f>'NOx analize LT'!T32</f>
        <v>13.1525</v>
      </c>
      <c r="U6" s="10">
        <f>'NOx analize LT'!U32</f>
        <v>12.160216</v>
      </c>
      <c r="V6" s="10">
        <f>'NOx analize LT'!V32</f>
        <v>10.993385999999999</v>
      </c>
      <c r="W6" s="10">
        <f>'NOx analize LT'!W32</f>
        <v>10.567619999999998</v>
      </c>
    </row>
    <row r="7" spans="1:29" x14ac:dyDescent="0.35">
      <c r="C7" s="2" t="str">
        <f>'[1]SO2 analize LT'!A77</f>
        <v>DEGALŲ / KURO GAMYBA IR PASKIRSTYMAS</v>
      </c>
      <c r="D7" s="10">
        <f>'NOx analize LT'!D92</f>
        <v>7.4788999999999994E-2</v>
      </c>
      <c r="E7" s="10">
        <f>'NOx analize LT'!E92</f>
        <v>0.115592</v>
      </c>
      <c r="F7" s="10">
        <f>'NOx analize LT'!F92</f>
        <v>5.0026000000000001E-2</v>
      </c>
      <c r="G7" s="10">
        <f>'NOx analize LT'!G92</f>
        <v>0.115152</v>
      </c>
      <c r="H7" s="10">
        <f>'NOx analize LT'!H92</f>
        <v>9.0279999999999999E-2</v>
      </c>
      <c r="I7" s="10">
        <f>'NOx analize LT'!I92</f>
        <v>0.14227400000000001</v>
      </c>
      <c r="J7" s="10">
        <f>'NOx analize LT'!J92</f>
        <v>0.12153600000000001</v>
      </c>
      <c r="K7" s="10">
        <f>'NOx analize LT'!K92</f>
        <v>8.5255999999999998E-2</v>
      </c>
      <c r="L7" s="10">
        <f>'NOx analize LT'!L92</f>
        <v>6.3394000000000006E-2</v>
      </c>
      <c r="M7" s="10">
        <f>'NOx analize LT'!M92</f>
        <v>6.4573000000000005E-2</v>
      </c>
      <c r="N7" s="10">
        <f>'NOx analize LT'!N92</f>
        <v>5.9523E-2</v>
      </c>
      <c r="O7" s="10">
        <f>'NOx analize LT'!O92</f>
        <v>4.4257999999999999E-2</v>
      </c>
      <c r="P7" s="10">
        <f>'NOx analize LT'!P92</f>
        <v>2.6254E-2</v>
      </c>
      <c r="Q7" s="10">
        <f>'NOx analize LT'!Q92</f>
        <v>3.1068999999999999E-2</v>
      </c>
      <c r="R7" s="10">
        <f>'NOx analize LT'!R92</f>
        <v>3.4069000000000002E-2</v>
      </c>
      <c r="S7" s="10">
        <f>'NOx analize LT'!S92</f>
        <v>3.8009000000000001E-2</v>
      </c>
      <c r="T7" s="10">
        <f>'NOx analize LT'!T92</f>
        <v>4.6945000000000001E-2</v>
      </c>
      <c r="U7" s="10">
        <f>'NOx analize LT'!U92</f>
        <v>6.5120999999999998E-2</v>
      </c>
      <c r="V7" s="10">
        <f>'NOx analize LT'!V92</f>
        <v>8.3233000000000001E-2</v>
      </c>
      <c r="W7" s="10">
        <f>'NOx analize LT'!W92</f>
        <v>5.1542999999999999E-2</v>
      </c>
    </row>
    <row r="8" spans="1:29" x14ac:dyDescent="0.35">
      <c r="C8" s="2" t="str">
        <f>'[1]SO2 analize LT'!A265</f>
        <v>PROCESAI CHEMIJOS PRAMONĖJE</v>
      </c>
      <c r="D8" s="10">
        <f>'NOx analize LT'!D279</f>
        <v>0.41528999999999999</v>
      </c>
      <c r="E8" s="10">
        <f>'NOx analize LT'!E279</f>
        <v>0.345829</v>
      </c>
      <c r="F8" s="10">
        <f>'NOx analize LT'!F279</f>
        <v>0.58317399999999997</v>
      </c>
      <c r="G8" s="10">
        <f>'NOx analize LT'!G279</f>
        <v>0.56232400000000005</v>
      </c>
      <c r="H8" s="10">
        <f>'NOx analize LT'!H279</f>
        <v>0.44057800000000003</v>
      </c>
      <c r="I8" s="10">
        <f>'NOx analize LT'!I279</f>
        <v>0.43282000000000004</v>
      </c>
      <c r="J8" s="10">
        <f>'NOx analize LT'!J279</f>
        <v>0.61347299999999994</v>
      </c>
      <c r="K8" s="10">
        <f>'NOx analize LT'!K279</f>
        <v>0.63350300000000004</v>
      </c>
      <c r="L8" s="10">
        <f>'NOx analize LT'!L279</f>
        <v>0.63987200000000011</v>
      </c>
      <c r="M8" s="10">
        <f>'NOx analize LT'!M279</f>
        <v>0.697882</v>
      </c>
      <c r="N8" s="10">
        <f>'NOx analize LT'!N279</f>
        <v>0.70624100000000001</v>
      </c>
      <c r="O8" s="10">
        <f>'NOx analize LT'!O279</f>
        <v>0.51375099999999996</v>
      </c>
      <c r="P8" s="10">
        <f>'NOx analize LT'!P279</f>
        <v>0.697214</v>
      </c>
      <c r="Q8" s="10">
        <f>'NOx analize LT'!Q279</f>
        <v>0.58920099999999997</v>
      </c>
      <c r="R8" s="10">
        <f>'NOx analize LT'!R279</f>
        <v>0.63423499999999999</v>
      </c>
      <c r="S8" s="10">
        <f>'NOx analize LT'!S279</f>
        <v>0.71497900000000003</v>
      </c>
      <c r="T8" s="10">
        <f>'NOx analize LT'!T279</f>
        <v>0.57750400000000002</v>
      </c>
      <c r="U8" s="10">
        <f>'NOx analize LT'!U279</f>
        <v>0.39913599999999999</v>
      </c>
      <c r="V8" s="10">
        <f>'NOx analize LT'!V279</f>
        <v>0.37584099999999998</v>
      </c>
      <c r="W8" s="10">
        <f>'NOx analize LT'!W279</f>
        <v>0.41513139999999998</v>
      </c>
    </row>
    <row r="9" spans="1:29" x14ac:dyDescent="0.35">
      <c r="C9" s="2" t="str">
        <f>'[1]SO2 analize LT'!A188</f>
        <v>NE KELIŲ TRANSPORTAS IR MECHANIZMAI</v>
      </c>
      <c r="D9" s="10">
        <f>'NOx analize LT'!D203</f>
        <v>13.090743218883887</v>
      </c>
      <c r="E9" s="10">
        <f>'NOx analize LT'!E203</f>
        <v>12.763892481521328</v>
      </c>
      <c r="F9" s="10">
        <f>'NOx analize LT'!F203</f>
        <v>13.05983737285567</v>
      </c>
      <c r="G9" s="10">
        <f>'NOx analize LT'!G203</f>
        <v>13.152404118544222</v>
      </c>
      <c r="H9" s="10">
        <f>'NOx analize LT'!H203</f>
        <v>11.448854263089631</v>
      </c>
      <c r="I9" s="10">
        <f>'NOx analize LT'!I203</f>
        <v>11.875337716854169</v>
      </c>
      <c r="J9" s="10">
        <f>'NOx analize LT'!J203</f>
        <v>12.058265915447127</v>
      </c>
      <c r="K9" s="10">
        <f>'NOx analize LT'!K203</f>
        <v>11.632319389601404</v>
      </c>
      <c r="L9" s="10">
        <f>'NOx analize LT'!L203</f>
        <v>10.165985883623673</v>
      </c>
      <c r="M9" s="10">
        <f>'NOx analize LT'!M203</f>
        <v>11.080249770245185</v>
      </c>
      <c r="N9" s="10">
        <f>'NOx analize LT'!N203</f>
        <v>9.6923661984687897</v>
      </c>
      <c r="O9" s="10">
        <f>'NOx analize LT'!O203</f>
        <v>9.4585844725794441</v>
      </c>
      <c r="P9" s="10">
        <f>'NOx analize LT'!P203</f>
        <v>9.5453661073012164</v>
      </c>
      <c r="Q9" s="10">
        <f>'NOx analize LT'!Q203</f>
        <v>8.8269328307033739</v>
      </c>
      <c r="R9" s="10">
        <f>'NOx analize LT'!R203</f>
        <v>8.4846195267792819</v>
      </c>
      <c r="S9" s="10">
        <f>'NOx analize LT'!S203</f>
        <v>7.4360373739011036</v>
      </c>
      <c r="T9" s="10">
        <f>'NOx analize LT'!T203</f>
        <v>7.1938850659403961</v>
      </c>
      <c r="U9" s="10">
        <f>'NOx analize LT'!U203</f>
        <v>5.680124838933704</v>
      </c>
      <c r="V9" s="10">
        <f>'NOx analize LT'!V203</f>
        <v>5.6890457012105919</v>
      </c>
      <c r="W9" s="10">
        <f>'NOx analize LT'!W203</f>
        <v>5.9638950234453763</v>
      </c>
    </row>
    <row r="10" spans="1:29" x14ac:dyDescent="0.35">
      <c r="C10" s="2" t="str">
        <f>'[1]SO2 analize LT'!A124</f>
        <v>KELIŲ TRANSPORTAS</v>
      </c>
      <c r="D10" s="10">
        <f>'NOx analize LT'!D141</f>
        <v>26.885129999999997</v>
      </c>
      <c r="E10" s="10">
        <f>'NOx analize LT'!E141</f>
        <v>25.329499999999999</v>
      </c>
      <c r="F10" s="10">
        <f>'NOx analize LT'!F141</f>
        <v>28.094609999999999</v>
      </c>
      <c r="G10" s="10">
        <f>'NOx analize LT'!G141</f>
        <v>27.490920000000003</v>
      </c>
      <c r="H10" s="10">
        <f>'NOx analize LT'!H141</f>
        <v>20.743919999999999</v>
      </c>
      <c r="I10" s="10">
        <f>'NOx analize LT'!I141</f>
        <v>24.807789999999997</v>
      </c>
      <c r="J10" s="10">
        <f>'NOx analize LT'!J141</f>
        <v>24.82386</v>
      </c>
      <c r="K10" s="10">
        <f>'NOx analize LT'!K141</f>
        <v>24.812190000000001</v>
      </c>
      <c r="L10" s="10">
        <f>'NOx analize LT'!L141</f>
        <v>24.005069999999996</v>
      </c>
      <c r="M10" s="10">
        <f>'NOx analize LT'!M141</f>
        <v>27.120450000000002</v>
      </c>
      <c r="N10" s="10">
        <f>'NOx analize LT'!N141</f>
        <v>27.493270000000003</v>
      </c>
      <c r="O10" s="10">
        <f>'NOx analize LT'!O141</f>
        <v>27.299950000000003</v>
      </c>
      <c r="P10" s="10">
        <f>'NOx analize LT'!P141</f>
        <v>27.327989999999996</v>
      </c>
      <c r="Q10" s="10">
        <f>'NOx analize LT'!Q141</f>
        <v>28.007249999999996</v>
      </c>
      <c r="R10" s="10">
        <f>'NOx analize LT'!R141</f>
        <v>28.42953</v>
      </c>
      <c r="S10" s="10">
        <f>'NOx analize LT'!S141</f>
        <v>24.713949999999997</v>
      </c>
      <c r="T10" s="10">
        <f>'NOx analize LT'!T141</f>
        <v>24.087569999999999</v>
      </c>
      <c r="U10" s="10">
        <f>'NOx analize LT'!U141</f>
        <v>20.474089999999997</v>
      </c>
      <c r="V10" s="10">
        <f>'NOx analize LT'!V141</f>
        <v>20.622409999999999</v>
      </c>
      <c r="W10" s="10">
        <f>'NOx analize LT'!W141</f>
        <v>15.651159999999999</v>
      </c>
    </row>
    <row r="11" spans="1:29" x14ac:dyDescent="0.35">
      <c r="C11" s="2" t="str">
        <f>'[1]SO2 analize LT'!A314</f>
        <v>KITI PRAMONĖS PROCESAI</v>
      </c>
      <c r="D11" s="10">
        <f>'NOx analize LT'!D339+'NOx analize LT'!D296+'NOx analize LT'!D318</f>
        <v>1.13646E-4</v>
      </c>
      <c r="E11" s="10">
        <f>'NOx analize LT'!E339+'NOx analize LT'!E296+'NOx analize LT'!E318</f>
        <v>1.38398E-4</v>
      </c>
      <c r="F11" s="10">
        <f>'NOx analize LT'!F339+'NOx analize LT'!F296+'NOx analize LT'!F318</f>
        <v>2.0696000000000001E-4</v>
      </c>
      <c r="G11" s="10">
        <f>'NOx analize LT'!G339+'NOx analize LT'!G296+'NOx analize LT'!G318</f>
        <v>2.25186E-4</v>
      </c>
      <c r="H11" s="10">
        <f>'NOx analize LT'!H339+'NOx analize LT'!H296+'NOx analize LT'!H318</f>
        <v>8.7724000000000002E-5</v>
      </c>
      <c r="I11" s="10">
        <f>'NOx analize LT'!I339+'NOx analize LT'!I296+'NOx analize LT'!I318</f>
        <v>1.10734E-4</v>
      </c>
      <c r="J11" s="10">
        <f>'NOx analize LT'!J339+'NOx analize LT'!J296+'NOx analize LT'!J318</f>
        <v>1.06678E-4</v>
      </c>
      <c r="K11" s="10">
        <f>'NOx analize LT'!K339+'NOx analize LT'!K296+'NOx analize LT'!K318</f>
        <v>1.5191799999999999E-4</v>
      </c>
      <c r="L11" s="10">
        <f>'NOx analize LT'!L339+'NOx analize LT'!L296+'NOx analize LT'!L318</f>
        <v>1.89202E-4</v>
      </c>
      <c r="M11" s="10">
        <f>'NOx analize LT'!M339+'NOx analize LT'!M296+'NOx analize LT'!M318</f>
        <v>1.73628E-4</v>
      </c>
      <c r="N11" s="10">
        <f>'NOx analize LT'!N339+'NOx analize LT'!N296+'NOx analize LT'!N318</f>
        <v>1.54544E-4</v>
      </c>
      <c r="O11" s="10">
        <f>'NOx analize LT'!O339+'NOx analize LT'!O296+'NOx analize LT'!O318</f>
        <v>1.2344799999999999E-4</v>
      </c>
      <c r="P11" s="10">
        <f>'NOx analize LT'!P339+'NOx analize LT'!P296+'NOx analize LT'!P318</f>
        <v>1.3777400000000001E-4</v>
      </c>
      <c r="Q11" s="10">
        <f>'NOx analize LT'!Q339+'NOx analize LT'!Q296+'NOx analize LT'!Q318</f>
        <v>1.5371199999999999E-4</v>
      </c>
      <c r="R11" s="10">
        <f>'NOx analize LT'!R339+'NOx analize LT'!R296+'NOx analize LT'!R318</f>
        <v>1.7757999999999999E-4</v>
      </c>
      <c r="S11" s="10">
        <f>'NOx analize LT'!S339+'NOx analize LT'!S296+'NOx analize LT'!S318</f>
        <v>1.2025500000000001E-4</v>
      </c>
      <c r="T11" s="10">
        <f>'NOx analize LT'!T339+'NOx analize LT'!T296+'NOx analize LT'!T318</f>
        <v>1.32848E-4</v>
      </c>
      <c r="U11" s="10">
        <f>'NOx analize LT'!U339+'NOx analize LT'!U296+'NOx analize LT'!U318</f>
        <v>1.7469299999999999E-4</v>
      </c>
      <c r="V11" s="10">
        <f>'NOx analize LT'!V339+'NOx analize LT'!V296+'NOx analize LT'!V318</f>
        <v>8.8234599999999997E-5</v>
      </c>
      <c r="W11" s="10">
        <f>'NOx analize LT'!W339+'NOx analize LT'!W296+'NOx analize LT'!W318</f>
        <v>1.5801899999999999E-4</v>
      </c>
    </row>
    <row r="12" spans="1:29" x14ac:dyDescent="0.35">
      <c r="C12" s="2" t="str">
        <f>'[1]SO2 analize LT'!A339</f>
        <v>ATLIEKŲ TVARKYMAS</v>
      </c>
      <c r="D12" s="10">
        <f>'NOx analize LT'!D383</f>
        <v>0.14553627699999999</v>
      </c>
      <c r="E12" s="10">
        <f>'NOx analize LT'!E383</f>
        <v>0.14516765600000001</v>
      </c>
      <c r="F12" s="10">
        <f>'NOx analize LT'!F383</f>
        <v>0.140732786</v>
      </c>
      <c r="G12" s="10">
        <f>'NOx analize LT'!G383</f>
        <v>0.14236652786000001</v>
      </c>
      <c r="H12" s="10">
        <f>'NOx analize LT'!H383</f>
        <v>0.15813136619999998</v>
      </c>
      <c r="I12" s="10">
        <f>'NOx analize LT'!I383</f>
        <v>0.16391939</v>
      </c>
      <c r="J12" s="10">
        <f>'NOx analize LT'!J383</f>
        <v>0.171882547</v>
      </c>
      <c r="K12" s="10">
        <f>'NOx analize LT'!K383</f>
        <v>0.17635347260000001</v>
      </c>
      <c r="L12" s="10">
        <f>'NOx analize LT'!L383</f>
        <v>0.178151538</v>
      </c>
      <c r="M12" s="10">
        <f>'NOx analize LT'!M383</f>
        <v>0.18443048400000001</v>
      </c>
      <c r="N12" s="10">
        <f>'NOx analize LT'!N383</f>
        <v>0.173554245</v>
      </c>
      <c r="O12" s="10">
        <f>'NOx analize LT'!O383</f>
        <v>0.16860354799999999</v>
      </c>
      <c r="P12" s="10">
        <f>'NOx analize LT'!P383</f>
        <v>0.16559273900000002</v>
      </c>
      <c r="Q12" s="10">
        <f>'NOx analize LT'!Q383</f>
        <v>0.16349302199999999</v>
      </c>
      <c r="R12" s="10">
        <f>'NOx analize LT'!R383</f>
        <v>0.17558016299999998</v>
      </c>
      <c r="S12" s="10">
        <f>'NOx analize LT'!S383</f>
        <v>0.18003838900000002</v>
      </c>
      <c r="T12" s="10">
        <f>'NOx analize LT'!T383</f>
        <v>0.18302845700000001</v>
      </c>
      <c r="U12" s="10">
        <f>'NOx analize LT'!U383</f>
        <v>0.18120546900000001</v>
      </c>
      <c r="V12" s="10">
        <f>'NOx analize LT'!V383</f>
        <v>0.18171764400000001</v>
      </c>
      <c r="W12" s="10">
        <f>'NOx analize LT'!W383</f>
        <v>0.185768183</v>
      </c>
    </row>
    <row r="13" spans="1:29" x14ac:dyDescent="0.35">
      <c r="C13" s="2" t="s">
        <v>271</v>
      </c>
      <c r="D13" s="10">
        <f t="shared" ref="D13:W13" si="0">SUM(D6:D12)</f>
        <v>59.303190141883888</v>
      </c>
      <c r="E13" s="10">
        <f t="shared" si="0"/>
        <v>57.974658535521321</v>
      </c>
      <c r="F13" s="10">
        <f t="shared" si="0"/>
        <v>58.996576118855671</v>
      </c>
      <c r="G13" s="10">
        <f t="shared" si="0"/>
        <v>58.19149383240422</v>
      </c>
      <c r="H13" s="10">
        <f t="shared" si="0"/>
        <v>48.252463353289627</v>
      </c>
      <c r="I13" s="10">
        <f t="shared" si="0"/>
        <v>53.833034840854168</v>
      </c>
      <c r="J13" s="10">
        <f t="shared" si="0"/>
        <v>52.731863140447132</v>
      </c>
      <c r="K13" s="10">
        <f t="shared" si="0"/>
        <v>52.757028780201402</v>
      </c>
      <c r="L13" s="10">
        <f t="shared" si="0"/>
        <v>49.583190623623672</v>
      </c>
      <c r="M13" s="10">
        <f t="shared" si="0"/>
        <v>52.928952882245184</v>
      </c>
      <c r="N13" s="10">
        <f t="shared" si="0"/>
        <v>53.779998987468794</v>
      </c>
      <c r="O13" s="10">
        <f t="shared" si="0"/>
        <v>53.921841468579444</v>
      </c>
      <c r="P13" s="10">
        <f t="shared" si="0"/>
        <v>52.743535620301216</v>
      </c>
      <c r="Q13" s="10">
        <f t="shared" si="0"/>
        <v>50.589772564703367</v>
      </c>
      <c r="R13" s="10">
        <f t="shared" si="0"/>
        <v>50.450152269779281</v>
      </c>
      <c r="S13" s="10">
        <f t="shared" si="0"/>
        <v>45.032760017901104</v>
      </c>
      <c r="T13" s="10">
        <f t="shared" si="0"/>
        <v>45.241565370940393</v>
      </c>
      <c r="U13" s="10">
        <f t="shared" si="0"/>
        <v>38.960068000933695</v>
      </c>
      <c r="V13" s="10">
        <f t="shared" si="0"/>
        <v>37.945721579810595</v>
      </c>
      <c r="W13" s="10">
        <f t="shared" si="0"/>
        <v>32.835275625445369</v>
      </c>
    </row>
    <row r="14" spans="1:29" hidden="1" x14ac:dyDescent="0.35">
      <c r="C14" s="2" t="s">
        <v>272</v>
      </c>
      <c r="D14" s="10">
        <f>D13-'NOx analize LT'!D17</f>
        <v>0</v>
      </c>
      <c r="E14" s="10">
        <f>E13-'NOx analize LT'!E17</f>
        <v>0</v>
      </c>
      <c r="F14" s="10">
        <f>F13-'NOx analize LT'!F17</f>
        <v>0</v>
      </c>
      <c r="G14" s="10">
        <f>G13-'NOx analize LT'!G17</f>
        <v>0</v>
      </c>
      <c r="H14" s="10">
        <f>H13-'NOx analize LT'!H17</f>
        <v>0</v>
      </c>
      <c r="I14" s="10">
        <f>I13-'NOx analize LT'!I17</f>
        <v>0</v>
      </c>
      <c r="J14" s="10">
        <f>J13-'NOx analize LT'!J17</f>
        <v>0</v>
      </c>
      <c r="K14" s="10">
        <f>K13-'NOx analize LT'!K17</f>
        <v>0</v>
      </c>
      <c r="L14" s="10">
        <f>L13-'NOx analize LT'!L17</f>
        <v>0</v>
      </c>
      <c r="M14" s="10">
        <f>M13-'NOx analize LT'!M17</f>
        <v>0</v>
      </c>
      <c r="N14" s="10">
        <f>N13-'NOx analize LT'!N17</f>
        <v>0</v>
      </c>
      <c r="O14" s="10">
        <f>O13-'NOx analize LT'!O17</f>
        <v>0</v>
      </c>
      <c r="P14" s="10">
        <f>P13-'NOx analize LT'!P17</f>
        <v>0</v>
      </c>
      <c r="Q14" s="10">
        <f>Q13-'NOx analize LT'!Q17</f>
        <v>0</v>
      </c>
      <c r="R14" s="10">
        <f>R13-'NOx analize LT'!R17</f>
        <v>0</v>
      </c>
      <c r="S14" s="10">
        <f>S13-'NOx analize LT'!S17</f>
        <v>0</v>
      </c>
      <c r="T14" s="10">
        <f>T13-'NOx analize LT'!T17</f>
        <v>0</v>
      </c>
      <c r="U14" s="10">
        <f>U13-'NOx analize LT'!U17</f>
        <v>0</v>
      </c>
      <c r="V14" s="10">
        <f>V13-'NOx analize LT'!V17</f>
        <v>0</v>
      </c>
    </row>
    <row r="17" spans="1:23" ht="24" x14ac:dyDescent="0.5">
      <c r="A17" s="1" t="s">
        <v>309</v>
      </c>
    </row>
    <row r="19" spans="1:23" x14ac:dyDescent="0.35">
      <c r="C19" s="2" t="s">
        <v>14</v>
      </c>
      <c r="D19" s="12">
        <f t="shared" ref="D19:W25" si="1">D6/D$13</f>
        <v>0.31518688885505253</v>
      </c>
      <c r="E19" s="12">
        <f t="shared" si="1"/>
        <v>0.3324648990936343</v>
      </c>
      <c r="F19" s="12">
        <f t="shared" si="1"/>
        <v>0.28930473805148443</v>
      </c>
      <c r="G19" s="12">
        <f t="shared" si="1"/>
        <v>0.28746644738452948</v>
      </c>
      <c r="H19" s="12">
        <f t="shared" si="1"/>
        <v>0.31854564372104954</v>
      </c>
      <c r="I19" s="12">
        <f t="shared" si="1"/>
        <v>0.30484595654907742</v>
      </c>
      <c r="J19" s="12">
        <f t="shared" si="1"/>
        <v>0.28337210388719247</v>
      </c>
      <c r="K19" s="12">
        <f t="shared" si="1"/>
        <v>0.29223129801778697</v>
      </c>
      <c r="L19" s="12">
        <f t="shared" si="1"/>
        <v>0.29305350900667937</v>
      </c>
      <c r="M19" s="12">
        <f t="shared" si="1"/>
        <v>0.26037155941210482</v>
      </c>
      <c r="N19" s="12">
        <f t="shared" si="1"/>
        <v>0.29109130336071087</v>
      </c>
      <c r="O19" s="12">
        <f t="shared" si="1"/>
        <v>0.30482213797497404</v>
      </c>
      <c r="P19" s="12">
        <f t="shared" si="1"/>
        <v>0.28403444751689638</v>
      </c>
      <c r="Q19" s="12">
        <f t="shared" si="1"/>
        <v>0.25640900012763401</v>
      </c>
      <c r="R19" s="12">
        <f t="shared" si="1"/>
        <v>0.25157388885826504</v>
      </c>
      <c r="S19" s="12">
        <f t="shared" si="1"/>
        <v>0.26535406657841693</v>
      </c>
      <c r="T19" s="12">
        <f t="shared" si="1"/>
        <v>0.29071717329321517</v>
      </c>
      <c r="U19" s="12">
        <f t="shared" si="1"/>
        <v>0.31211998910547528</v>
      </c>
      <c r="V19" s="12">
        <f t="shared" si="1"/>
        <v>0.28971345232894824</v>
      </c>
      <c r="W19" s="12">
        <f t="shared" si="1"/>
        <v>0.32183740805302474</v>
      </c>
    </row>
    <row r="20" spans="1:23" x14ac:dyDescent="0.35">
      <c r="C20" s="2" t="s">
        <v>52</v>
      </c>
      <c r="D20" s="12">
        <f t="shared" si="1"/>
        <v>1.2611294573034949E-3</v>
      </c>
      <c r="E20" s="12">
        <f t="shared" si="1"/>
        <v>1.9938366679499507E-3</v>
      </c>
      <c r="F20" s="12">
        <f t="shared" si="1"/>
        <v>8.4794751307629493E-4</v>
      </c>
      <c r="G20" s="12">
        <f t="shared" si="1"/>
        <v>1.9788459174402057E-3</v>
      </c>
      <c r="H20" s="12">
        <f t="shared" si="1"/>
        <v>1.8709925613330399E-3</v>
      </c>
      <c r="I20" s="12">
        <f t="shared" si="1"/>
        <v>2.6428753352026801E-3</v>
      </c>
      <c r="J20" s="12">
        <f t="shared" si="1"/>
        <v>2.3047924492312841E-3</v>
      </c>
      <c r="K20" s="12">
        <f t="shared" si="1"/>
        <v>1.6160121593503153E-3</v>
      </c>
      <c r="L20" s="12">
        <f t="shared" si="1"/>
        <v>1.2785381336431433E-3</v>
      </c>
      <c r="M20" s="12">
        <f t="shared" si="1"/>
        <v>1.2199939066178044E-3</v>
      </c>
      <c r="N20" s="12">
        <f t="shared" si="1"/>
        <v>1.1067869304696226E-3</v>
      </c>
      <c r="O20" s="12">
        <f t="shared" si="1"/>
        <v>8.2078057415359935E-4</v>
      </c>
      <c r="P20" s="12">
        <f t="shared" si="1"/>
        <v>4.9776716124989395E-4</v>
      </c>
      <c r="Q20" s="12">
        <f t="shared" si="1"/>
        <v>6.1413598885552082E-4</v>
      </c>
      <c r="R20" s="12">
        <f t="shared" si="1"/>
        <v>6.7530024127217671E-4</v>
      </c>
      <c r="S20" s="12">
        <f t="shared" si="1"/>
        <v>8.440299902757666E-4</v>
      </c>
      <c r="T20" s="12">
        <f t="shared" si="1"/>
        <v>1.037651982531837E-3</v>
      </c>
      <c r="U20" s="12">
        <f t="shared" si="1"/>
        <v>1.6714806554865187E-3</v>
      </c>
      <c r="V20" s="12">
        <f t="shared" si="1"/>
        <v>2.1934752202547379E-3</v>
      </c>
      <c r="W20" s="12">
        <f t="shared" si="1"/>
        <v>1.5697447034693768E-3</v>
      </c>
    </row>
    <row r="21" spans="1:23" x14ac:dyDescent="0.35">
      <c r="C21" s="2" t="s">
        <v>155</v>
      </c>
      <c r="D21" s="12">
        <f t="shared" si="1"/>
        <v>7.0028273185036355E-3</v>
      </c>
      <c r="E21" s="12">
        <f t="shared" si="1"/>
        <v>5.9651752806462689E-3</v>
      </c>
      <c r="F21" s="12">
        <f t="shared" si="1"/>
        <v>9.8848787228792076E-3</v>
      </c>
      <c r="G21" s="12">
        <f t="shared" si="1"/>
        <v>9.6633367347388355E-3</v>
      </c>
      <c r="H21" s="12">
        <f t="shared" si="1"/>
        <v>9.1306841015395216E-3</v>
      </c>
      <c r="I21" s="12">
        <f t="shared" si="1"/>
        <v>8.0400445800527433E-3</v>
      </c>
      <c r="J21" s="12">
        <f t="shared" si="1"/>
        <v>1.1633819923374665E-2</v>
      </c>
      <c r="K21" s="12">
        <f t="shared" si="1"/>
        <v>1.2007935523422431E-2</v>
      </c>
      <c r="L21" s="12">
        <f t="shared" si="1"/>
        <v>1.2905018655558971E-2</v>
      </c>
      <c r="M21" s="12">
        <f t="shared" si="1"/>
        <v>1.318525990024076E-2</v>
      </c>
      <c r="N21" s="12">
        <f t="shared" si="1"/>
        <v>1.3132038179557428E-2</v>
      </c>
      <c r="O21" s="12">
        <f t="shared" si="1"/>
        <v>9.5276976083868634E-3</v>
      </c>
      <c r="P21" s="12">
        <f t="shared" si="1"/>
        <v>1.3218946962888839E-2</v>
      </c>
      <c r="Q21" s="12">
        <f t="shared" si="1"/>
        <v>1.1646642594536731E-2</v>
      </c>
      <c r="R21" s="12">
        <f t="shared" si="1"/>
        <v>1.2571518052283865E-2</v>
      </c>
      <c r="S21" s="12">
        <f t="shared" si="1"/>
        <v>1.5876863859017005E-2</v>
      </c>
      <c r="T21" s="12">
        <f t="shared" si="1"/>
        <v>1.2764898722336052E-2</v>
      </c>
      <c r="U21" s="12">
        <f t="shared" si="1"/>
        <v>1.0244745979150614E-2</v>
      </c>
      <c r="V21" s="12">
        <f t="shared" si="1"/>
        <v>9.9047003022330188E-3</v>
      </c>
      <c r="W21" s="12">
        <f t="shared" si="1"/>
        <v>1.2642848037441113E-2</v>
      </c>
    </row>
    <row r="22" spans="1:23" x14ac:dyDescent="0.35">
      <c r="C22" s="2" t="s">
        <v>104</v>
      </c>
      <c r="D22" s="12">
        <f t="shared" si="1"/>
        <v>0.22074264786707193</v>
      </c>
      <c r="E22" s="12">
        <f t="shared" si="1"/>
        <v>0.22016330589857352</v>
      </c>
      <c r="F22" s="12">
        <f t="shared" si="1"/>
        <v>0.22136602209838521</v>
      </c>
      <c r="G22" s="12">
        <f t="shared" si="1"/>
        <v>0.22601935871287498</v>
      </c>
      <c r="H22" s="12">
        <f t="shared" si="1"/>
        <v>0.23726984007561763</v>
      </c>
      <c r="I22" s="12">
        <f t="shared" si="1"/>
        <v>0.22059573182082451</v>
      </c>
      <c r="J22" s="12">
        <f t="shared" si="1"/>
        <v>0.22867134209407494</v>
      </c>
      <c r="K22" s="12">
        <f t="shared" si="1"/>
        <v>0.22048852368211394</v>
      </c>
      <c r="L22" s="12">
        <f t="shared" si="1"/>
        <v>0.20502887683835613</v>
      </c>
      <c r="M22" s="12">
        <f t="shared" si="1"/>
        <v>0.20934194173265069</v>
      </c>
      <c r="N22" s="12">
        <f t="shared" si="1"/>
        <v>0.18022250615376909</v>
      </c>
      <c r="O22" s="12">
        <f t="shared" si="1"/>
        <v>0.17541286081802332</v>
      </c>
      <c r="P22" s="12">
        <f t="shared" si="1"/>
        <v>0.18097698599536363</v>
      </c>
      <c r="Q22" s="12">
        <f t="shared" si="1"/>
        <v>0.17448057943755119</v>
      </c>
      <c r="R22" s="12">
        <f t="shared" si="1"/>
        <v>0.16817827390110276</v>
      </c>
      <c r="S22" s="12">
        <f t="shared" si="1"/>
        <v>0.1651250638634004</v>
      </c>
      <c r="T22" s="12">
        <f t="shared" si="1"/>
        <v>0.15901052509914212</v>
      </c>
      <c r="U22" s="12">
        <f t="shared" si="1"/>
        <v>0.14579350423098791</v>
      </c>
      <c r="V22" s="12">
        <f t="shared" si="1"/>
        <v>0.14992588002958168</v>
      </c>
      <c r="W22" s="12">
        <f t="shared" si="1"/>
        <v>0.18163072822887211</v>
      </c>
    </row>
    <row r="23" spans="1:23" x14ac:dyDescent="0.35">
      <c r="C23" s="2" t="s">
        <v>75</v>
      </c>
      <c r="D23" s="12">
        <f t="shared" si="1"/>
        <v>0.45335048478297485</v>
      </c>
      <c r="E23" s="12">
        <f t="shared" si="1"/>
        <v>0.43690641117757523</v>
      </c>
      <c r="F23" s="12">
        <f t="shared" si="1"/>
        <v>0.47620746572479122</v>
      </c>
      <c r="G23" s="12">
        <f t="shared" si="1"/>
        <v>0.47242162366850166</v>
      </c>
      <c r="H23" s="12">
        <f t="shared" si="1"/>
        <v>0.4299038548170987</v>
      </c>
      <c r="I23" s="12">
        <f t="shared" si="1"/>
        <v>0.46082837561246381</v>
      </c>
      <c r="J23" s="12">
        <f t="shared" si="1"/>
        <v>0.47075636098583545</v>
      </c>
      <c r="K23" s="12">
        <f t="shared" si="1"/>
        <v>0.47031060265682534</v>
      </c>
      <c r="L23" s="12">
        <f t="shared" si="1"/>
        <v>0.48413725897991922</v>
      </c>
      <c r="M23" s="12">
        <f t="shared" si="1"/>
        <v>0.512393473196736</v>
      </c>
      <c r="N23" s="12">
        <f t="shared" si="1"/>
        <v>0.51121737667578193</v>
      </c>
      <c r="O23" s="12">
        <f t="shared" si="1"/>
        <v>0.50628742002269778</v>
      </c>
      <c r="P23" s="12">
        <f t="shared" si="1"/>
        <v>0.51812965662243804</v>
      </c>
      <c r="Q23" s="12">
        <f t="shared" si="1"/>
        <v>0.55361486284958583</v>
      </c>
      <c r="R23" s="12">
        <f t="shared" si="1"/>
        <v>0.56351722880784838</v>
      </c>
      <c r="S23" s="12">
        <f t="shared" si="1"/>
        <v>0.54879936273450447</v>
      </c>
      <c r="T23" s="12">
        <f t="shared" si="1"/>
        <v>0.53242123260995633</v>
      </c>
      <c r="U23" s="12">
        <f t="shared" si="1"/>
        <v>0.52551473984874275</v>
      </c>
      <c r="V23" s="12">
        <f t="shared" si="1"/>
        <v>0.54347128322820881</v>
      </c>
      <c r="W23" s="12">
        <f t="shared" si="1"/>
        <v>0.47665687897778108</v>
      </c>
    </row>
    <row r="24" spans="1:23" x14ac:dyDescent="0.35">
      <c r="C24" s="2" t="s">
        <v>196</v>
      </c>
      <c r="D24" s="12">
        <f>D11/D$13</f>
        <v>1.9163555911258741E-6</v>
      </c>
      <c r="E24" s="12">
        <f t="shared" si="1"/>
        <v>2.3872154402634894E-6</v>
      </c>
      <c r="F24" s="12">
        <f t="shared" si="1"/>
        <v>3.5080001860286655E-6</v>
      </c>
      <c r="G24" s="12">
        <f t="shared" si="1"/>
        <v>3.8697408361529994E-6</v>
      </c>
      <c r="H24" s="12">
        <f t="shared" si="1"/>
        <v>1.8180211724676517E-6</v>
      </c>
      <c r="I24" s="12">
        <f t="shared" si="1"/>
        <v>2.0569897336711807E-6</v>
      </c>
      <c r="J24" s="12">
        <f t="shared" si="1"/>
        <v>2.0230273244067181E-6</v>
      </c>
      <c r="K24" s="12">
        <f t="shared" si="1"/>
        <v>2.8795783900743781E-6</v>
      </c>
      <c r="L24" s="12">
        <f t="shared" si="1"/>
        <v>3.8158496381605507E-6</v>
      </c>
      <c r="M24" s="12">
        <f t="shared" si="1"/>
        <v>3.2803974109648947E-6</v>
      </c>
      <c r="N24" s="12">
        <f t="shared" si="1"/>
        <v>2.8736333750398562E-6</v>
      </c>
      <c r="O24" s="12">
        <f t="shared" si="1"/>
        <v>2.2893876885108573E-6</v>
      </c>
      <c r="P24" s="12">
        <f t="shared" si="1"/>
        <v>2.61214949623078E-6</v>
      </c>
      <c r="Q24" s="12">
        <f t="shared" si="1"/>
        <v>3.0384006926183594E-6</v>
      </c>
      <c r="R24" s="12">
        <f t="shared" si="1"/>
        <v>3.5199100896742823E-6</v>
      </c>
      <c r="S24" s="12">
        <f t="shared" si="1"/>
        <v>2.67038928886875E-6</v>
      </c>
      <c r="T24" s="12">
        <f t="shared" ref="T24:W25" si="2">T11/T$13</f>
        <v>2.9364147529106291E-6</v>
      </c>
      <c r="U24" s="12">
        <f t="shared" si="2"/>
        <v>4.4838987446277912E-6</v>
      </c>
      <c r="V24" s="12">
        <f t="shared" si="2"/>
        <v>2.3252845466231986E-6</v>
      </c>
      <c r="W24" s="12">
        <f t="shared" si="2"/>
        <v>4.8124767339411259E-6</v>
      </c>
    </row>
    <row r="25" spans="1:23" x14ac:dyDescent="0.35">
      <c r="C25" s="2" t="s">
        <v>246</v>
      </c>
      <c r="D25" s="12">
        <f>D12/D$13</f>
        <v>2.4541053635024016E-3</v>
      </c>
      <c r="E25" s="12">
        <f t="shared" si="1"/>
        <v>2.503984666180572E-3</v>
      </c>
      <c r="F25" s="12">
        <f t="shared" si="1"/>
        <v>2.3854398891975858E-3</v>
      </c>
      <c r="G25" s="12">
        <f t="shared" si="1"/>
        <v>2.4465178410787336E-3</v>
      </c>
      <c r="H25" s="12">
        <f t="shared" si="1"/>
        <v>3.2771667021890879E-3</v>
      </c>
      <c r="I25" s="12">
        <f t="shared" si="1"/>
        <v>3.0449591126450988E-3</v>
      </c>
      <c r="J25" s="12">
        <f t="shared" si="1"/>
        <v>3.2595576329667031E-3</v>
      </c>
      <c r="K25" s="12">
        <f t="shared" si="1"/>
        <v>3.3427483821109679E-3</v>
      </c>
      <c r="L25" s="12">
        <f t="shared" si="1"/>
        <v>3.5929825362049322E-3</v>
      </c>
      <c r="M25" s="12">
        <f t="shared" si="1"/>
        <v>3.4844914542389617E-3</v>
      </c>
      <c r="N25" s="12">
        <f t="shared" si="1"/>
        <v>3.2271150663360859E-3</v>
      </c>
      <c r="O25" s="12">
        <f t="shared" si="1"/>
        <v>3.1268136140759624E-3</v>
      </c>
      <c r="P25" s="12">
        <f t="shared" si="1"/>
        <v>3.1395835916669694E-3</v>
      </c>
      <c r="Q25" s="12">
        <f t="shared" si="1"/>
        <v>3.2317406011441443E-3</v>
      </c>
      <c r="R25" s="12">
        <f t="shared" si="1"/>
        <v>3.4802702291381635E-3</v>
      </c>
      <c r="S25" s="12">
        <f t="shared" si="1"/>
        <v>3.9979425850965485E-3</v>
      </c>
      <c r="T25" s="12">
        <f t="shared" si="2"/>
        <v>4.0455818780656743E-3</v>
      </c>
      <c r="U25" s="12">
        <f t="shared" si="2"/>
        <v>4.6510562814124799E-3</v>
      </c>
      <c r="V25" s="12">
        <f t="shared" si="2"/>
        <v>4.7888836062267614E-3</v>
      </c>
      <c r="W25" s="12">
        <f t="shared" si="2"/>
        <v>5.6575795226777633E-3</v>
      </c>
    </row>
    <row r="42" spans="1:16" ht="24" x14ac:dyDescent="0.5">
      <c r="A42" s="1" t="s">
        <v>421</v>
      </c>
    </row>
    <row r="43" spans="1:16" ht="20.399999999999999" x14ac:dyDescent="0.35">
      <c r="A43" s="1"/>
    </row>
    <row r="44" spans="1:16" x14ac:dyDescent="0.35">
      <c r="D44" s="2" t="s">
        <v>273</v>
      </c>
      <c r="E44" s="2" t="s">
        <v>273</v>
      </c>
      <c r="F44" s="2" t="s">
        <v>273</v>
      </c>
      <c r="H44" s="2" t="s">
        <v>274</v>
      </c>
      <c r="I44" s="2" t="s">
        <v>274</v>
      </c>
      <c r="J44" s="2" t="s">
        <v>274</v>
      </c>
    </row>
    <row r="45" spans="1:16" x14ac:dyDescent="0.35">
      <c r="D45" s="47">
        <v>2022</v>
      </c>
      <c r="E45" s="47">
        <v>2023</v>
      </c>
      <c r="F45" s="47">
        <v>2024</v>
      </c>
      <c r="H45" s="47">
        <v>2022</v>
      </c>
      <c r="I45" s="47">
        <v>2023</v>
      </c>
      <c r="J45" s="47">
        <v>2024</v>
      </c>
    </row>
    <row r="46" spans="1:16" x14ac:dyDescent="0.35">
      <c r="C46" s="2" t="str">
        <f>'[1]NOx analize LT'!A151</f>
        <v>Sunkvežimių ir autobusų transportas</v>
      </c>
      <c r="D46" s="10">
        <f>'NOx analize LT'!U154</f>
        <v>12.678699999999999</v>
      </c>
      <c r="E46" s="10">
        <f>'NOx analize LT'!V154</f>
        <v>13.141</v>
      </c>
      <c r="F46" s="10">
        <f>'NOx analize LT'!W154</f>
        <v>8.4844799999999996</v>
      </c>
      <c r="G46" s="10"/>
      <c r="H46" s="12">
        <f t="shared" ref="H46:H51" si="3">D46/U$13</f>
        <v>0.32542807676044477</v>
      </c>
      <c r="I46" s="12">
        <f t="shared" ref="I46:J51" si="4">E46/V$13</f>
        <v>0.34631045221687923</v>
      </c>
      <c r="J46" s="12">
        <f t="shared" si="4"/>
        <v>0.25839527271776686</v>
      </c>
      <c r="K46" s="10"/>
      <c r="L46" s="10"/>
      <c r="M46" s="10"/>
      <c r="N46" s="10"/>
      <c r="O46" s="10"/>
      <c r="P46" s="10"/>
    </row>
    <row r="47" spans="1:16" x14ac:dyDescent="0.35">
      <c r="C47" s="2" t="str">
        <f>'[1]NOx analize LT'!A144</f>
        <v>Lengvųjų automobilių transportas</v>
      </c>
      <c r="D47" s="10">
        <f>'NOx analize LT'!U147</f>
        <v>6.6263800000000002</v>
      </c>
      <c r="E47" s="10">
        <f>'NOx analize LT'!V147</f>
        <v>6.4939299999999998</v>
      </c>
      <c r="F47" s="10">
        <f>'NOx analize LT'!W147</f>
        <v>6.02325</v>
      </c>
      <c r="G47" s="10"/>
      <c r="H47" s="12">
        <f t="shared" si="3"/>
        <v>0.17008132531599268</v>
      </c>
      <c r="I47" s="12">
        <f t="shared" si="4"/>
        <v>0.17113734380676954</v>
      </c>
      <c r="J47" s="12">
        <f t="shared" si="4"/>
        <v>0.18343838707820509</v>
      </c>
      <c r="K47" s="10"/>
      <c r="L47" s="10"/>
      <c r="M47" s="10"/>
      <c r="N47" s="10"/>
      <c r="O47" s="10"/>
      <c r="P47" s="10"/>
    </row>
    <row r="48" spans="1:16" x14ac:dyDescent="0.35">
      <c r="C48" s="2" t="str">
        <f>'[1]NOx analize LT'!A37</f>
        <v>Viešoji elektros ir šilumos gamyba</v>
      </c>
      <c r="D48" s="10">
        <f>'NOx analize LT'!U38</f>
        <v>5.3118949999999998</v>
      </c>
      <c r="E48" s="10">
        <f>'NOx analize LT'!V38</f>
        <v>5.2565530000000003</v>
      </c>
      <c r="F48" s="10">
        <f>'NOx analize LT'!W38</f>
        <v>4.7614659999999995</v>
      </c>
      <c r="G48" s="10"/>
      <c r="H48" s="12">
        <f t="shared" si="3"/>
        <v>0.13634203615539628</v>
      </c>
      <c r="I48" s="12">
        <f t="shared" si="4"/>
        <v>0.13852821296187454</v>
      </c>
      <c r="J48" s="12">
        <f t="shared" si="4"/>
        <v>0.14501069076789319</v>
      </c>
      <c r="K48" s="10"/>
      <c r="L48" s="10"/>
      <c r="M48" s="10"/>
      <c r="N48" s="10"/>
      <c r="O48" s="10"/>
      <c r="P48" s="10"/>
    </row>
    <row r="49" spans="3:16" x14ac:dyDescent="0.35">
      <c r="C49" s="10" t="s">
        <v>422</v>
      </c>
      <c r="D49" s="10">
        <f>'NOx analize LT'!U245</f>
        <v>3.2419380000000002</v>
      </c>
      <c r="E49" s="10">
        <f>'NOx analize LT'!V245</f>
        <v>3.0359370000000001</v>
      </c>
      <c r="F49" s="10">
        <f>'NOx analize LT'!W245</f>
        <v>3.3525520000000002</v>
      </c>
      <c r="G49" s="10"/>
      <c r="H49" s="12">
        <f t="shared" si="3"/>
        <v>8.3211815747403356E-2</v>
      </c>
      <c r="I49" s="12">
        <f t="shared" si="4"/>
        <v>8.0007359818275295E-2</v>
      </c>
      <c r="J49" s="12">
        <f t="shared" si="4"/>
        <v>0.1021021427760446</v>
      </c>
      <c r="K49" s="10"/>
      <c r="L49" s="10"/>
      <c r="M49" s="10"/>
      <c r="N49" s="10"/>
      <c r="O49" s="10"/>
      <c r="P49" s="10"/>
    </row>
    <row r="50" spans="3:16" x14ac:dyDescent="0.35">
      <c r="C50" s="2" t="s">
        <v>276</v>
      </c>
      <c r="D50" s="10">
        <f>'NOx analize LT'!U68</f>
        <v>2.0336919999999998</v>
      </c>
      <c r="E50" s="10">
        <f>'NOx analize LT'!V68</f>
        <v>1.8985510000000001</v>
      </c>
      <c r="F50" s="10">
        <f>'NOx analize LT'!W68</f>
        <v>2.0690490000000001</v>
      </c>
      <c r="G50" s="10"/>
      <c r="H50" s="12">
        <f t="shared" si="3"/>
        <v>5.2199395543951858E-2</v>
      </c>
      <c r="I50" s="12">
        <f t="shared" si="4"/>
        <v>5.0033335010030308E-2</v>
      </c>
      <c r="J50" s="12">
        <f t="shared" si="4"/>
        <v>6.3012993208944199E-2</v>
      </c>
      <c r="K50" s="10"/>
      <c r="L50" s="10"/>
      <c r="M50" s="10"/>
      <c r="N50" s="10"/>
      <c r="O50" s="10"/>
      <c r="P50" s="10"/>
    </row>
    <row r="51" spans="3:16" x14ac:dyDescent="0.35">
      <c r="C51" s="2" t="s">
        <v>275</v>
      </c>
      <c r="D51" s="10">
        <f>T13-SUM(D46:D50)</f>
        <v>15.348960370940393</v>
      </c>
      <c r="E51" s="10">
        <f t="shared" ref="E51:F51" si="5">U13-SUM(E46:E50)</f>
        <v>9.1340970009336928</v>
      </c>
      <c r="F51" s="10">
        <f t="shared" si="5"/>
        <v>13.254924579810599</v>
      </c>
      <c r="G51" s="10"/>
      <c r="H51" s="12">
        <f t="shared" si="3"/>
        <v>0.39396646768102533</v>
      </c>
      <c r="I51" s="12">
        <f t="shared" si="4"/>
        <v>0.24071480579759436</v>
      </c>
      <c r="J51" s="12">
        <f t="shared" si="4"/>
        <v>0.40367940659340246</v>
      </c>
      <c r="K51" s="10"/>
      <c r="L51" s="10"/>
      <c r="M51" s="10"/>
      <c r="N51" s="10"/>
      <c r="O51" s="10"/>
      <c r="P51" s="10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F89D8-AD0D-49FF-9E76-9E7C44FA1E24}">
  <dimension ref="A1:AC420"/>
  <sheetViews>
    <sheetView zoomScaleNormal="100" workbookViewId="0">
      <pane xSplit="3" ySplit="5" topLeftCell="D15" activePane="bottomRight" state="frozen"/>
      <selection pane="topRight" activeCell="D1" sqref="D1"/>
      <selection pane="bottomLeft" activeCell="A6" sqref="A6"/>
      <selection pane="bottomRight" activeCell="A415" sqref="A415:XFD415"/>
    </sheetView>
  </sheetViews>
  <sheetFormatPr defaultColWidth="9.21875" defaultRowHeight="18" x14ac:dyDescent="0.35"/>
  <cols>
    <col min="1" max="1" width="13.21875" style="2" customWidth="1"/>
    <col min="2" max="2" width="9.21875" style="2"/>
    <col min="3" max="3" width="69" style="2" customWidth="1"/>
    <col min="4" max="4" width="11" style="2" bestFit="1" customWidth="1"/>
    <col min="5" max="9" width="10.77734375" style="2" bestFit="1" customWidth="1"/>
    <col min="10" max="10" width="12.21875" style="2" customWidth="1"/>
    <col min="11" max="13" width="10.77734375" style="2" bestFit="1" customWidth="1"/>
    <col min="14" max="15" width="11.21875" style="2" customWidth="1"/>
    <col min="16" max="16" width="10.77734375" style="2" bestFit="1" customWidth="1"/>
    <col min="17" max="17" width="11.21875" style="2" customWidth="1"/>
    <col min="18" max="18" width="11.5546875" style="2" customWidth="1"/>
    <col min="19" max="19" width="9.77734375" style="2" customWidth="1"/>
    <col min="20" max="20" width="11" style="2" customWidth="1"/>
    <col min="21" max="21" width="11.77734375" style="2" bestFit="1" customWidth="1"/>
    <col min="22" max="22" width="11.21875" style="2" customWidth="1"/>
    <col min="23" max="16384" width="9.21875" style="2"/>
  </cols>
  <sheetData>
    <row r="1" spans="1:29" ht="20.399999999999999" x14ac:dyDescent="0.35">
      <c r="A1" s="1" t="s">
        <v>416</v>
      </c>
    </row>
    <row r="2" spans="1:29" x14ac:dyDescent="0.35">
      <c r="A2" s="2" t="s">
        <v>1</v>
      </c>
      <c r="B2" s="3" t="s">
        <v>277</v>
      </c>
      <c r="O2"/>
      <c r="P2"/>
    </row>
    <row r="3" spans="1:29" x14ac:dyDescent="0.35">
      <c r="A3" s="4"/>
      <c r="B3" s="5" t="s">
        <v>2</v>
      </c>
      <c r="O3"/>
      <c r="P3"/>
      <c r="Q3"/>
      <c r="R3"/>
    </row>
    <row r="4" spans="1:29" x14ac:dyDescent="0.35">
      <c r="A4" s="6"/>
      <c r="B4" s="5" t="s">
        <v>3</v>
      </c>
    </row>
    <row r="5" spans="1:29" x14ac:dyDescent="0.35">
      <c r="A5" s="2" t="s">
        <v>4</v>
      </c>
      <c r="D5" s="2">
        <v>2005</v>
      </c>
      <c r="E5" s="2">
        <v>2006</v>
      </c>
      <c r="F5" s="2">
        <v>2007</v>
      </c>
      <c r="G5" s="2">
        <v>2008</v>
      </c>
      <c r="H5" s="2">
        <v>2009</v>
      </c>
      <c r="I5" s="2">
        <v>2010</v>
      </c>
      <c r="J5" s="2">
        <v>2011</v>
      </c>
      <c r="K5" s="2">
        <v>2012</v>
      </c>
      <c r="L5" s="2">
        <v>2013</v>
      </c>
      <c r="M5" s="2">
        <v>2014</v>
      </c>
      <c r="N5" s="2">
        <v>2015</v>
      </c>
      <c r="O5" s="2">
        <v>2016</v>
      </c>
      <c r="P5" s="2">
        <v>2017</v>
      </c>
      <c r="Q5" s="2">
        <v>2018</v>
      </c>
      <c r="R5" s="2">
        <v>2019</v>
      </c>
      <c r="S5" s="7">
        <v>2020</v>
      </c>
      <c r="T5" s="7">
        <v>2021</v>
      </c>
      <c r="U5" s="7">
        <v>2022</v>
      </c>
      <c r="V5" s="7">
        <v>2023</v>
      </c>
      <c r="W5" s="7">
        <v>2024</v>
      </c>
      <c r="X5" s="8">
        <v>2025</v>
      </c>
      <c r="Y5" s="8">
        <v>2026</v>
      </c>
      <c r="Z5" s="8">
        <v>2027</v>
      </c>
      <c r="AA5" s="8">
        <v>2028</v>
      </c>
      <c r="AB5" s="8">
        <v>2029</v>
      </c>
      <c r="AC5" s="8">
        <v>2030</v>
      </c>
    </row>
    <row r="6" spans="1:29" x14ac:dyDescent="0.35">
      <c r="D6"/>
      <c r="S6"/>
      <c r="T6"/>
      <c r="U6"/>
    </row>
    <row r="8" spans="1:29" x14ac:dyDescent="0.35">
      <c r="A8" s="9" t="s">
        <v>5</v>
      </c>
      <c r="D8" s="10">
        <v>65.585078978206042</v>
      </c>
      <c r="E8" s="10">
        <v>65.576461202645518</v>
      </c>
      <c r="F8" s="10">
        <v>64.264916430579291</v>
      </c>
      <c r="G8" s="10">
        <v>63.679762630298214</v>
      </c>
      <c r="H8" s="10">
        <v>57.577972959100798</v>
      </c>
      <c r="I8" s="10">
        <v>55.000368080865329</v>
      </c>
      <c r="J8" s="10">
        <v>53.446053967041507</v>
      </c>
      <c r="K8" s="10">
        <v>54.463468975023609</v>
      </c>
      <c r="L8" s="10">
        <v>52.975770166903196</v>
      </c>
      <c r="M8" s="10">
        <v>53.005556734070204</v>
      </c>
      <c r="N8" s="10">
        <v>52.989665191202562</v>
      </c>
      <c r="O8" s="10">
        <v>54.023383936452312</v>
      </c>
      <c r="P8" s="10">
        <v>54.107752092745031</v>
      </c>
      <c r="Q8" s="10">
        <v>53.607715311226038</v>
      </c>
      <c r="R8" s="10">
        <v>52.459136623444124</v>
      </c>
      <c r="S8" s="10">
        <v>50.662775431376268</v>
      </c>
      <c r="T8" s="10">
        <v>52.648040907284937</v>
      </c>
      <c r="U8" s="10">
        <v>50.899650191549178</v>
      </c>
      <c r="V8" s="10">
        <v>49.807673291829545</v>
      </c>
      <c r="W8" s="10">
        <v>45.524810308433295</v>
      </c>
    </row>
    <row r="9" spans="1:29" x14ac:dyDescent="0.35">
      <c r="A9" s="11" t="s">
        <v>6</v>
      </c>
      <c r="D9" s="10"/>
      <c r="E9" s="12">
        <f>(E8-$D$8)/$D$8</f>
        <v>-1.3139841706048943E-4</v>
      </c>
      <c r="F9" s="12">
        <f t="shared" ref="F9:W9" si="0">(F8-$D$8)/$D$8</f>
        <v>-2.0129007515039231E-2</v>
      </c>
      <c r="G9" s="12">
        <f t="shared" si="0"/>
        <v>-2.9051064321214976E-2</v>
      </c>
      <c r="H9" s="12">
        <f t="shared" si="0"/>
        <v>-0.12208731229501164</v>
      </c>
      <c r="I9" s="12">
        <f t="shared" si="0"/>
        <v>-0.16138900893689581</v>
      </c>
      <c r="J9" s="12">
        <f t="shared" si="0"/>
        <v>-0.18508821214042204</v>
      </c>
      <c r="K9" s="12">
        <f t="shared" si="0"/>
        <v>-0.16957530853745179</v>
      </c>
      <c r="L9" s="12">
        <f t="shared" si="0"/>
        <v>-0.19225880349237554</v>
      </c>
      <c r="M9" s="12">
        <f t="shared" si="0"/>
        <v>-0.19180463666615419</v>
      </c>
      <c r="N9" s="12">
        <f t="shared" si="0"/>
        <v>-0.19204694090844876</v>
      </c>
      <c r="O9" s="12">
        <f t="shared" si="0"/>
        <v>-0.1762854481824393</v>
      </c>
      <c r="P9" s="12">
        <f t="shared" si="0"/>
        <v>-0.17499905564305157</v>
      </c>
      <c r="Q9" s="12">
        <f t="shared" si="0"/>
        <v>-0.18262330172629798</v>
      </c>
      <c r="R9" s="12">
        <f t="shared" si="0"/>
        <v>-0.20013610655441424</v>
      </c>
      <c r="S9" s="12">
        <f t="shared" si="0"/>
        <v>-0.22752589124408104</v>
      </c>
      <c r="T9" s="12">
        <f t="shared" si="0"/>
        <v>-0.19725581294519887</v>
      </c>
      <c r="U9" s="12">
        <f t="shared" si="0"/>
        <v>-0.22391417400803679</v>
      </c>
      <c r="V9" s="12">
        <f t="shared" si="0"/>
        <v>-0.24056395040126943</v>
      </c>
      <c r="W9" s="12">
        <f t="shared" si="0"/>
        <v>-0.30586634921090489</v>
      </c>
    </row>
    <row r="10" spans="1:29" x14ac:dyDescent="0.35">
      <c r="A10" s="11" t="s">
        <v>7</v>
      </c>
      <c r="D10" s="10"/>
      <c r="E10" s="12">
        <f t="shared" ref="E10:W10" si="1">(E8-D8)/D8</f>
        <v>-1.3139841706048943E-4</v>
      </c>
      <c r="F10" s="12">
        <f t="shared" si="1"/>
        <v>-2.0000237097474186E-2</v>
      </c>
      <c r="G10" s="12">
        <f t="shared" si="1"/>
        <v>-9.1053382277899025E-3</v>
      </c>
      <c r="H10" s="12">
        <f t="shared" si="1"/>
        <v>-9.5819918592068426E-2</v>
      </c>
      <c r="I10" s="12">
        <f t="shared" si="1"/>
        <v>-4.4767204292975232E-2</v>
      </c>
      <c r="J10" s="12">
        <f t="shared" si="1"/>
        <v>-2.8260067487885929E-2</v>
      </c>
      <c r="K10" s="12">
        <f t="shared" si="1"/>
        <v>1.9036297957740894E-2</v>
      </c>
      <c r="L10" s="12">
        <f t="shared" si="1"/>
        <v>-2.7315535277465646E-2</v>
      </c>
      <c r="M10" s="12">
        <f t="shared" si="1"/>
        <v>5.6226775133544696E-4</v>
      </c>
      <c r="N10" s="12">
        <f t="shared" si="1"/>
        <v>-2.9980899827862235E-4</v>
      </c>
      <c r="O10" s="12">
        <f t="shared" si="1"/>
        <v>1.9507931245079279E-2</v>
      </c>
      <c r="P10" s="12">
        <f t="shared" si="1"/>
        <v>1.5616969938788174E-3</v>
      </c>
      <c r="Q10" s="12">
        <f t="shared" si="1"/>
        <v>-9.2414998254203955E-3</v>
      </c>
      <c r="R10" s="12">
        <f t="shared" si="1"/>
        <v>-2.1425622806599796E-2</v>
      </c>
      <c r="S10" s="12">
        <f t="shared" si="1"/>
        <v>-3.4243056742665826E-2</v>
      </c>
      <c r="T10" s="12">
        <f t="shared" si="1"/>
        <v>3.9185880737973987E-2</v>
      </c>
      <c r="U10" s="12">
        <f t="shared" si="1"/>
        <v>-3.320903656823123E-2</v>
      </c>
      <c r="V10" s="12">
        <f t="shared" si="1"/>
        <v>-2.1453524643297701E-2</v>
      </c>
      <c r="W10" s="12">
        <f t="shared" si="1"/>
        <v>-8.5988015507217255E-2</v>
      </c>
    </row>
    <row r="12" spans="1:29" x14ac:dyDescent="0.35">
      <c r="A12" s="9" t="s">
        <v>8</v>
      </c>
      <c r="D12" s="10">
        <f t="shared" ref="D12:W12" si="2">D361</f>
        <v>17.37424</v>
      </c>
      <c r="E12" s="10">
        <f t="shared" si="2"/>
        <v>17.859518999999999</v>
      </c>
      <c r="F12" s="10">
        <f t="shared" si="2"/>
        <v>17.965852999999996</v>
      </c>
      <c r="G12" s="10">
        <f t="shared" si="2"/>
        <v>17.80857</v>
      </c>
      <c r="H12" s="10">
        <f t="shared" si="2"/>
        <v>17.435516999999997</v>
      </c>
      <c r="I12" s="10">
        <f t="shared" si="2"/>
        <v>17.232690000000002</v>
      </c>
      <c r="J12" s="10">
        <f t="shared" si="2"/>
        <v>17.300052000000004</v>
      </c>
      <c r="K12" s="10">
        <f t="shared" si="2"/>
        <v>17.579861000000001</v>
      </c>
      <c r="L12" s="10">
        <f t="shared" si="2"/>
        <v>17.537051999999999</v>
      </c>
      <c r="M12" s="10">
        <f t="shared" si="2"/>
        <v>18.184473000000001</v>
      </c>
      <c r="N12" s="10">
        <f t="shared" si="2"/>
        <v>18.810905000000002</v>
      </c>
      <c r="O12" s="10">
        <f t="shared" si="2"/>
        <v>18.428580999999998</v>
      </c>
      <c r="P12" s="10">
        <f t="shared" si="2"/>
        <v>18.253083000000004</v>
      </c>
      <c r="Q12" s="10">
        <f t="shared" si="2"/>
        <v>17.513870000000001</v>
      </c>
      <c r="R12" s="10">
        <f t="shared" si="2"/>
        <v>16.911715000000001</v>
      </c>
      <c r="S12" s="10">
        <f t="shared" si="2"/>
        <v>16.999189000000001</v>
      </c>
      <c r="T12" s="10">
        <f t="shared" si="2"/>
        <v>17.042267000000002</v>
      </c>
      <c r="U12" s="10">
        <f t="shared" si="2"/>
        <v>17.385404999999999</v>
      </c>
      <c r="V12" s="10">
        <f t="shared" si="2"/>
        <v>17.080826000000002</v>
      </c>
      <c r="W12" s="10">
        <f t="shared" si="2"/>
        <v>16.897199000000001</v>
      </c>
    </row>
    <row r="13" spans="1:29" x14ac:dyDescent="0.35">
      <c r="A13" s="11" t="s">
        <v>6</v>
      </c>
      <c r="D13" s="10"/>
      <c r="E13" s="12">
        <f t="shared" ref="E13:W13" si="3">(E12-$D$12)/$D$12</f>
        <v>2.7930948346517513E-2</v>
      </c>
      <c r="F13" s="12">
        <f t="shared" si="3"/>
        <v>3.4051158496716707E-2</v>
      </c>
      <c r="G13" s="12">
        <f t="shared" si="3"/>
        <v>2.4998503531665224E-2</v>
      </c>
      <c r="H13" s="12">
        <f t="shared" si="3"/>
        <v>3.5268880825864565E-3</v>
      </c>
      <c r="I13" s="12">
        <f t="shared" si="3"/>
        <v>-8.1471189531167245E-3</v>
      </c>
      <c r="J13" s="12">
        <f t="shared" si="3"/>
        <v>-4.2699997237286881E-3</v>
      </c>
      <c r="K13" s="12">
        <f t="shared" si="3"/>
        <v>1.1834819825212541E-2</v>
      </c>
      <c r="L13" s="12">
        <f t="shared" si="3"/>
        <v>9.3708847120794261E-3</v>
      </c>
      <c r="M13" s="12">
        <f t="shared" si="3"/>
        <v>4.6634154932820096E-2</v>
      </c>
      <c r="N13" s="12">
        <f t="shared" si="3"/>
        <v>8.2689372312112722E-2</v>
      </c>
      <c r="O13" s="12">
        <f t="shared" si="3"/>
        <v>6.068415078875377E-2</v>
      </c>
      <c r="P13" s="12">
        <f t="shared" si="3"/>
        <v>5.0583104642275195E-2</v>
      </c>
      <c r="Q13" s="12">
        <f t="shared" si="3"/>
        <v>8.0366105222444469E-3</v>
      </c>
      <c r="R13" s="12">
        <f t="shared" si="3"/>
        <v>-2.6621308327731134E-2</v>
      </c>
      <c r="S13" s="12">
        <f t="shared" si="3"/>
        <v>-2.1586613284955147E-2</v>
      </c>
      <c r="T13" s="12">
        <f t="shared" si="3"/>
        <v>-1.9107195480205053E-2</v>
      </c>
      <c r="U13" s="12">
        <f t="shared" si="3"/>
        <v>6.4261803681762856E-4</v>
      </c>
      <c r="V13" s="12">
        <f t="shared" si="3"/>
        <v>-1.6887875383326034E-2</v>
      </c>
      <c r="W13" s="12">
        <f t="shared" si="3"/>
        <v>-2.7456798110305821E-2</v>
      </c>
    </row>
    <row r="14" spans="1:29" x14ac:dyDescent="0.35">
      <c r="A14" s="11" t="s">
        <v>7</v>
      </c>
      <c r="D14" s="10"/>
      <c r="E14" s="12">
        <f t="shared" ref="E14:W14" si="4">(E12-D12)/D12</f>
        <v>2.7930948346517513E-2</v>
      </c>
      <c r="F14" s="12">
        <f t="shared" si="4"/>
        <v>5.9539117486868947E-3</v>
      </c>
      <c r="G14" s="12">
        <f t="shared" si="4"/>
        <v>-8.7545523165527463E-3</v>
      </c>
      <c r="H14" s="12">
        <f t="shared" si="4"/>
        <v>-2.0947948094653435E-2</v>
      </c>
      <c r="I14" s="12">
        <f t="shared" si="4"/>
        <v>-1.1632978821333241E-2</v>
      </c>
      <c r="J14" s="12">
        <f t="shared" si="4"/>
        <v>3.9089660407053573E-3</v>
      </c>
      <c r="K14" s="12">
        <f t="shared" si="4"/>
        <v>1.6173882020701243E-2</v>
      </c>
      <c r="L14" s="12">
        <f t="shared" si="4"/>
        <v>-2.4351159545574264E-3</v>
      </c>
      <c r="M14" s="12">
        <f t="shared" si="4"/>
        <v>3.69173222500567E-2</v>
      </c>
      <c r="N14" s="12">
        <f t="shared" si="4"/>
        <v>3.4448729968693685E-2</v>
      </c>
      <c r="O14" s="12">
        <f t="shared" si="4"/>
        <v>-2.0324593633320887E-2</v>
      </c>
      <c r="P14" s="12">
        <f t="shared" si="4"/>
        <v>-9.5231423406931855E-3</v>
      </c>
      <c r="Q14" s="12">
        <f t="shared" si="4"/>
        <v>-4.049798053293259E-2</v>
      </c>
      <c r="R14" s="12">
        <f t="shared" si="4"/>
        <v>-3.4381607263271892E-2</v>
      </c>
      <c r="S14" s="12">
        <f t="shared" si="4"/>
        <v>5.1723908545053101E-3</v>
      </c>
      <c r="T14" s="12">
        <f t="shared" si="4"/>
        <v>2.5341208924732398E-3</v>
      </c>
      <c r="U14" s="12">
        <f t="shared" si="4"/>
        <v>2.0134527877071526E-2</v>
      </c>
      <c r="V14" s="12">
        <f t="shared" si="4"/>
        <v>-1.7519235243584882E-2</v>
      </c>
      <c r="W14" s="12">
        <f t="shared" si="4"/>
        <v>-1.0750475416118711E-2</v>
      </c>
    </row>
    <row r="17" spans="1:29" x14ac:dyDescent="0.35">
      <c r="A17" s="9" t="s">
        <v>9</v>
      </c>
      <c r="D17" s="10">
        <f t="shared" ref="D17:W17" si="5">D8-D12</f>
        <v>48.210838978206041</v>
      </c>
      <c r="E17" s="10">
        <f t="shared" si="5"/>
        <v>47.716942202645519</v>
      </c>
      <c r="F17" s="10">
        <f t="shared" si="5"/>
        <v>46.299063430579295</v>
      </c>
      <c r="G17" s="10">
        <f t="shared" si="5"/>
        <v>45.871192630298211</v>
      </c>
      <c r="H17" s="10">
        <f t="shared" si="5"/>
        <v>40.142455959100801</v>
      </c>
      <c r="I17" s="10">
        <f t="shared" si="5"/>
        <v>37.767678080865323</v>
      </c>
      <c r="J17" s="10">
        <f t="shared" si="5"/>
        <v>36.146001967041499</v>
      </c>
      <c r="K17" s="10">
        <f t="shared" si="5"/>
        <v>36.883607975023608</v>
      </c>
      <c r="L17" s="10">
        <f t="shared" si="5"/>
        <v>35.4387181669032</v>
      </c>
      <c r="M17" s="10">
        <f t="shared" si="5"/>
        <v>34.8210837340702</v>
      </c>
      <c r="N17" s="10">
        <f t="shared" si="5"/>
        <v>34.178760191202556</v>
      </c>
      <c r="O17" s="10">
        <f t="shared" si="5"/>
        <v>35.594802936452311</v>
      </c>
      <c r="P17" s="10">
        <f t="shared" si="5"/>
        <v>35.854669092745027</v>
      </c>
      <c r="Q17" s="10">
        <f t="shared" si="5"/>
        <v>36.093845311226033</v>
      </c>
      <c r="R17" s="10">
        <f t="shared" si="5"/>
        <v>35.547421623444123</v>
      </c>
      <c r="S17" s="10">
        <f t="shared" si="5"/>
        <v>33.663586431376267</v>
      </c>
      <c r="T17" s="10">
        <f t="shared" si="5"/>
        <v>35.605773907284934</v>
      </c>
      <c r="U17" s="10">
        <f t="shared" si="5"/>
        <v>33.514245191549179</v>
      </c>
      <c r="V17" s="10">
        <f t="shared" si="5"/>
        <v>32.726847291829543</v>
      </c>
      <c r="W17" s="10">
        <f t="shared" si="5"/>
        <v>28.627611308433295</v>
      </c>
    </row>
    <row r="18" spans="1:29" x14ac:dyDescent="0.35">
      <c r="A18" s="9" t="s">
        <v>10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spans="1:29" x14ac:dyDescent="0.35">
      <c r="A19" s="13" t="s">
        <v>278</v>
      </c>
      <c r="S19" s="14"/>
      <c r="T19" s="15"/>
      <c r="U19" s="15"/>
      <c r="V19" s="15"/>
      <c r="W19" s="15" t="s">
        <v>279</v>
      </c>
      <c r="X19" s="16" t="s">
        <v>279</v>
      </c>
      <c r="Y19" s="16" t="s">
        <v>279</v>
      </c>
      <c r="Z19" s="16" t="s">
        <v>279</v>
      </c>
      <c r="AA19" s="16" t="s">
        <v>279</v>
      </c>
      <c r="AB19" s="16" t="s">
        <v>279</v>
      </c>
      <c r="AC19" s="16" t="s">
        <v>280</v>
      </c>
    </row>
    <row r="20" spans="1:29" x14ac:dyDescent="0.35">
      <c r="A20" s="17" t="s">
        <v>6</v>
      </c>
      <c r="B20" s="17"/>
      <c r="C20" s="17"/>
      <c r="D20" s="17"/>
      <c r="E20" s="18">
        <f t="shared" ref="E20:W20" si="6">(E17-$D$17)/$D$17</f>
        <v>-1.024451733320365E-2</v>
      </c>
      <c r="F20" s="18">
        <f t="shared" si="6"/>
        <v>-3.9654475801405867E-2</v>
      </c>
      <c r="G20" s="18">
        <f t="shared" si="6"/>
        <v>-4.8529467594734865E-2</v>
      </c>
      <c r="H20" s="18">
        <f t="shared" si="6"/>
        <v>-0.167356204333067</v>
      </c>
      <c r="I20" s="18">
        <f t="shared" si="6"/>
        <v>-0.21661437798378913</v>
      </c>
      <c r="J20" s="18">
        <f t="shared" si="6"/>
        <v>-0.25025154647523379</v>
      </c>
      <c r="K20" s="18">
        <f t="shared" si="6"/>
        <v>-0.23495195776001671</v>
      </c>
      <c r="L20" s="18">
        <f t="shared" si="6"/>
        <v>-0.26492218517658539</v>
      </c>
      <c r="M20" s="18">
        <f t="shared" si="6"/>
        <v>-0.27773329665946594</v>
      </c>
      <c r="N20" s="18">
        <f t="shared" si="6"/>
        <v>-0.29105651518213072</v>
      </c>
      <c r="O20" s="18">
        <f t="shared" si="6"/>
        <v>-0.26168463999261399</v>
      </c>
      <c r="P20" s="18">
        <f t="shared" si="6"/>
        <v>-0.25629443808365759</v>
      </c>
      <c r="Q20" s="18">
        <f t="shared" si="6"/>
        <v>-0.25133339149019079</v>
      </c>
      <c r="R20" s="18">
        <f t="shared" si="6"/>
        <v>-0.26266743377949681</v>
      </c>
      <c r="S20" s="19">
        <f t="shared" si="6"/>
        <v>-0.30174236447961289</v>
      </c>
      <c r="T20" s="26">
        <f t="shared" si="6"/>
        <v>-0.26145707766295651</v>
      </c>
      <c r="U20" s="26">
        <f t="shared" si="6"/>
        <v>-0.30484003386252068</v>
      </c>
      <c r="V20" s="26">
        <f t="shared" si="6"/>
        <v>-0.32117241712752848</v>
      </c>
      <c r="W20" s="20">
        <f t="shared" si="6"/>
        <v>-0.40619968631173264</v>
      </c>
    </row>
    <row r="21" spans="1:29" x14ac:dyDescent="0.35">
      <c r="A21" s="11" t="s">
        <v>7</v>
      </c>
      <c r="D21" s="10"/>
      <c r="E21" s="21">
        <f>(E17-D17)/D17</f>
        <v>-1.024451733320365E-2</v>
      </c>
      <c r="F21" s="21">
        <f>(F17-E17)/E17</f>
        <v>-2.9714367824424725E-2</v>
      </c>
      <c r="G21" s="21">
        <f>(G17-F17)/F17</f>
        <v>-9.2414569232622378E-3</v>
      </c>
      <c r="H21" s="21">
        <f t="shared" ref="H21:W21" si="7">(H17-G17)/G17</f>
        <v>-0.12488745861413561</v>
      </c>
      <c r="I21" s="21">
        <f t="shared" si="7"/>
        <v>-5.9158759012030132E-2</v>
      </c>
      <c r="J21" s="21">
        <f t="shared" si="7"/>
        <v>-4.293819996960397E-2</v>
      </c>
      <c r="K21" s="21">
        <f t="shared" si="7"/>
        <v>2.0406295795996184E-2</v>
      </c>
      <c r="L21" s="21">
        <f t="shared" si="7"/>
        <v>-3.9174307705982576E-2</v>
      </c>
      <c r="M21" s="21">
        <f t="shared" si="7"/>
        <v>-1.7428238513711797E-2</v>
      </c>
      <c r="N21" s="21">
        <f t="shared" si="7"/>
        <v>-1.844639723947394E-2</v>
      </c>
      <c r="O21" s="21">
        <f t="shared" si="7"/>
        <v>4.1430488915576193E-2</v>
      </c>
      <c r="P21" s="21">
        <f t="shared" si="7"/>
        <v>7.3006769206352233E-3</v>
      </c>
      <c r="Q21" s="21">
        <f t="shared" si="7"/>
        <v>6.6707133138596466E-3</v>
      </c>
      <c r="R21" s="21">
        <f t="shared" si="7"/>
        <v>-1.5138971286386043E-2</v>
      </c>
      <c r="S21" s="22">
        <f t="shared" si="7"/>
        <v>-5.2994988272945097E-2</v>
      </c>
      <c r="T21" s="23">
        <f t="shared" si="7"/>
        <v>5.7694015456964051E-2</v>
      </c>
      <c r="U21" s="23">
        <f t="shared" si="7"/>
        <v>-5.8741279467255984E-2</v>
      </c>
      <c r="V21" s="23">
        <f t="shared" si="7"/>
        <v>-2.3494424392353112E-2</v>
      </c>
      <c r="W21" s="23">
        <f t="shared" si="7"/>
        <v>-0.12525606108168102</v>
      </c>
    </row>
    <row r="24" spans="1:29" x14ac:dyDescent="0.35">
      <c r="A24" s="24" t="s">
        <v>14</v>
      </c>
    </row>
    <row r="25" spans="1:29" x14ac:dyDescent="0.35">
      <c r="A25" s="2" t="s">
        <v>15</v>
      </c>
    </row>
    <row r="26" spans="1:29" x14ac:dyDescent="0.35">
      <c r="A26" s="4" t="s">
        <v>16</v>
      </c>
      <c r="B26" s="4"/>
      <c r="C26" s="4"/>
    </row>
    <row r="27" spans="1:29" x14ac:dyDescent="0.35">
      <c r="A27" s="4" t="s">
        <v>17</v>
      </c>
      <c r="B27" s="4"/>
      <c r="C27" s="4"/>
    </row>
    <row r="28" spans="1:29" x14ac:dyDescent="0.35">
      <c r="A28" s="4" t="s">
        <v>18</v>
      </c>
      <c r="B28" s="4"/>
      <c r="C28" s="4"/>
    </row>
    <row r="29" spans="1:29" x14ac:dyDescent="0.35">
      <c r="A29" s="4" t="s">
        <v>19</v>
      </c>
      <c r="B29" s="4"/>
      <c r="C29" s="4"/>
    </row>
    <row r="30" spans="1:29" x14ac:dyDescent="0.35">
      <c r="A30" s="4" t="s">
        <v>20</v>
      </c>
      <c r="B30" s="4"/>
      <c r="C30" s="4"/>
    </row>
    <row r="31" spans="1:29" x14ac:dyDescent="0.35">
      <c r="A31" s="4" t="s">
        <v>21</v>
      </c>
      <c r="B31" s="4"/>
      <c r="C31" s="4"/>
    </row>
    <row r="32" spans="1:29" x14ac:dyDescent="0.35">
      <c r="A32" s="25" t="s">
        <v>22</v>
      </c>
      <c r="B32" s="25"/>
      <c r="C32" s="25"/>
      <c r="D32" s="10">
        <f>D38+D46+D53+D64+D71+D78</f>
        <v>11.285353000000001</v>
      </c>
      <c r="E32" s="10">
        <f t="shared" ref="E32:W32" si="8">E38+E46+E53+E64+E71+E78</f>
        <v>11.589222000000001</v>
      </c>
      <c r="F32" s="10">
        <f t="shared" si="8"/>
        <v>10.995633</v>
      </c>
      <c r="G32" s="10">
        <f t="shared" si="8"/>
        <v>11.224956999999998</v>
      </c>
      <c r="H32" s="10">
        <f t="shared" si="8"/>
        <v>11.251246999999999</v>
      </c>
      <c r="I32" s="10">
        <f t="shared" si="8"/>
        <v>11.16051</v>
      </c>
      <c r="J32" s="10">
        <f t="shared" si="8"/>
        <v>10.780737999999999</v>
      </c>
      <c r="K32" s="10">
        <f t="shared" si="8"/>
        <v>10.710678000000001</v>
      </c>
      <c r="L32" s="10">
        <f t="shared" si="8"/>
        <v>10.261464999999999</v>
      </c>
      <c r="M32" s="10">
        <f t="shared" si="8"/>
        <v>9.4948140000000016</v>
      </c>
      <c r="N32" s="10">
        <f t="shared" si="8"/>
        <v>9.0215130000000006</v>
      </c>
      <c r="O32" s="10">
        <f t="shared" si="8"/>
        <v>8.6525210000000001</v>
      </c>
      <c r="P32" s="10">
        <f t="shared" si="8"/>
        <v>8.4045849999999991</v>
      </c>
      <c r="Q32" s="10">
        <f t="shared" si="8"/>
        <v>7.520906000000001</v>
      </c>
      <c r="R32" s="10">
        <f t="shared" si="8"/>
        <v>6.9987490000000001</v>
      </c>
      <c r="S32" s="10">
        <f t="shared" si="8"/>
        <v>6.683306</v>
      </c>
      <c r="T32" s="10">
        <f t="shared" si="8"/>
        <v>6.8021240000000009</v>
      </c>
      <c r="U32" s="10">
        <f t="shared" si="8"/>
        <v>6.3271560000000004</v>
      </c>
      <c r="V32" s="10">
        <f t="shared" si="8"/>
        <v>5.4324079999999997</v>
      </c>
      <c r="W32" s="10">
        <f t="shared" si="8"/>
        <v>5.1915270000000007</v>
      </c>
    </row>
    <row r="33" spans="1:23" x14ac:dyDescent="0.35">
      <c r="A33" s="17" t="s">
        <v>6</v>
      </c>
      <c r="B33" s="17"/>
      <c r="C33" s="17"/>
      <c r="D33" s="17"/>
      <c r="E33" s="18">
        <f t="shared" ref="E33:W33" si="9">(E32-$D32)/$D32</f>
        <v>2.6925963237481414E-2</v>
      </c>
      <c r="F33" s="18">
        <f t="shared" si="9"/>
        <v>-2.5672214240883812E-2</v>
      </c>
      <c r="G33" s="18">
        <f t="shared" si="9"/>
        <v>-5.3517156264409763E-3</v>
      </c>
      <c r="H33" s="18">
        <f t="shared" si="9"/>
        <v>-3.0221473798826941E-3</v>
      </c>
      <c r="I33" s="18">
        <f t="shared" si="9"/>
        <v>-1.1062392111261407E-2</v>
      </c>
      <c r="J33" s="18">
        <f t="shared" si="9"/>
        <v>-4.4714152937883389E-2</v>
      </c>
      <c r="K33" s="18">
        <f t="shared" si="9"/>
        <v>-5.09221997752307E-2</v>
      </c>
      <c r="L33" s="18">
        <f t="shared" si="9"/>
        <v>-9.0727157582044721E-2</v>
      </c>
      <c r="M33" s="18">
        <f t="shared" si="9"/>
        <v>-0.15866043357261389</v>
      </c>
      <c r="N33" s="18">
        <f t="shared" si="9"/>
        <v>-0.20059983945562004</v>
      </c>
      <c r="O33" s="18">
        <f t="shared" si="9"/>
        <v>-0.23329637982967838</v>
      </c>
      <c r="P33" s="18">
        <f t="shared" si="9"/>
        <v>-0.25526609579691495</v>
      </c>
      <c r="Q33" s="18">
        <f t="shared" si="9"/>
        <v>-0.33356927337585268</v>
      </c>
      <c r="R33" s="18">
        <f t="shared" si="9"/>
        <v>-0.37983783050472592</v>
      </c>
      <c r="S33" s="18">
        <f t="shared" si="9"/>
        <v>-0.40778937087745509</v>
      </c>
      <c r="T33" s="26">
        <f t="shared" si="9"/>
        <v>-0.39726085661653643</v>
      </c>
      <c r="U33" s="26">
        <f t="shared" si="9"/>
        <v>-0.43934797608900666</v>
      </c>
      <c r="V33" s="26">
        <f t="shared" si="9"/>
        <v>-0.51863198253523846</v>
      </c>
      <c r="W33" s="26">
        <f t="shared" si="9"/>
        <v>-0.53997655190759208</v>
      </c>
    </row>
    <row r="34" spans="1:23" x14ac:dyDescent="0.35">
      <c r="A34" s="11" t="s">
        <v>7</v>
      </c>
      <c r="D34" s="10"/>
      <c r="E34" s="21">
        <f t="shared" ref="E34:W34" si="10">(E32-D32)/D32</f>
        <v>2.6925963237481414E-2</v>
      </c>
      <c r="F34" s="21">
        <f t="shared" si="10"/>
        <v>-5.1219055084111897E-2</v>
      </c>
      <c r="G34" s="21">
        <f t="shared" si="10"/>
        <v>2.0855916162352665E-2</v>
      </c>
      <c r="H34" s="21">
        <f t="shared" si="10"/>
        <v>2.3421025131767775E-3</v>
      </c>
      <c r="I34" s="21">
        <f t="shared" si="10"/>
        <v>-8.0646171930985923E-3</v>
      </c>
      <c r="J34" s="21">
        <f t="shared" si="10"/>
        <v>-3.4028194052064011E-2</v>
      </c>
      <c r="K34" s="21">
        <f t="shared" si="10"/>
        <v>-6.4986274594557459E-3</v>
      </c>
      <c r="L34" s="21">
        <f t="shared" si="10"/>
        <v>-4.1940668928708527E-2</v>
      </c>
      <c r="M34" s="21">
        <f t="shared" si="10"/>
        <v>-7.4711651796307621E-2</v>
      </c>
      <c r="N34" s="21">
        <f t="shared" si="10"/>
        <v>-4.9848369857482304E-2</v>
      </c>
      <c r="O34" s="21">
        <f t="shared" si="10"/>
        <v>-4.0901343266922123E-2</v>
      </c>
      <c r="P34" s="21">
        <f t="shared" si="10"/>
        <v>-2.8654770095328408E-2</v>
      </c>
      <c r="Q34" s="21">
        <f t="shared" si="10"/>
        <v>-0.10514249067621997</v>
      </c>
      <c r="R34" s="21">
        <f t="shared" si="10"/>
        <v>-6.9427406751261189E-2</v>
      </c>
      <c r="S34" s="22">
        <f t="shared" si="10"/>
        <v>-4.5071340606728454E-2</v>
      </c>
      <c r="T34" s="23">
        <f t="shared" si="10"/>
        <v>1.7778327073457504E-2</v>
      </c>
      <c r="U34" s="23">
        <f t="shared" si="10"/>
        <v>-6.9826424804958043E-2</v>
      </c>
      <c r="V34" s="23">
        <f t="shared" si="10"/>
        <v>-0.14141393068228453</v>
      </c>
      <c r="W34" s="23">
        <f t="shared" si="10"/>
        <v>-4.4341478033313959E-2</v>
      </c>
    </row>
    <row r="35" spans="1:23" x14ac:dyDescent="0.35">
      <c r="A35" s="2" t="s">
        <v>23</v>
      </c>
      <c r="D35" s="12">
        <f t="shared" ref="D35:W35" si="11">D32/D$17</f>
        <v>0.23408331485584813</v>
      </c>
      <c r="E35" s="12">
        <f t="shared" si="11"/>
        <v>0.24287436422020925</v>
      </c>
      <c r="F35" s="12">
        <f t="shared" si="11"/>
        <v>0.23749147791049435</v>
      </c>
      <c r="G35" s="12">
        <f t="shared" si="11"/>
        <v>0.24470602040954662</v>
      </c>
      <c r="H35" s="12">
        <f t="shared" si="11"/>
        <v>0.28028297549764641</v>
      </c>
      <c r="I35" s="12">
        <f t="shared" si="11"/>
        <v>0.29550426626979692</v>
      </c>
      <c r="J35" s="12">
        <f t="shared" si="11"/>
        <v>0.29825533705857837</v>
      </c>
      <c r="K35" s="12">
        <f t="shared" si="11"/>
        <v>0.29039127645139617</v>
      </c>
      <c r="L35" s="12">
        <f t="shared" si="11"/>
        <v>0.28955519642872835</v>
      </c>
      <c r="M35" s="12">
        <f t="shared" si="11"/>
        <v>0.27267428183775722</v>
      </c>
      <c r="N35" s="12">
        <f t="shared" si="11"/>
        <v>0.26395085572244054</v>
      </c>
      <c r="O35" s="12">
        <f t="shared" si="11"/>
        <v>0.24308382927270072</v>
      </c>
      <c r="P35" s="12">
        <f t="shared" si="11"/>
        <v>0.23440698834118134</v>
      </c>
      <c r="Q35" s="12">
        <f t="shared" si="11"/>
        <v>0.20837087140894966</v>
      </c>
      <c r="R35" s="12">
        <f t="shared" si="11"/>
        <v>0.19688485635155623</v>
      </c>
      <c r="S35" s="12">
        <f t="shared" si="11"/>
        <v>0.19853220373961109</v>
      </c>
      <c r="T35" s="27">
        <f t="shared" si="11"/>
        <v>0.19103991441703469</v>
      </c>
      <c r="U35" s="27">
        <f t="shared" si="11"/>
        <v>0.18879004924137249</v>
      </c>
      <c r="V35" s="27">
        <f t="shared" si="11"/>
        <v>0.16599240224878714</v>
      </c>
      <c r="W35" s="27">
        <f t="shared" si="11"/>
        <v>0.18134684532588471</v>
      </c>
    </row>
    <row r="36" spans="1:23" x14ac:dyDescent="0.35"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</row>
    <row r="37" spans="1:23" x14ac:dyDescent="0.35">
      <c r="A37" s="9" t="s">
        <v>24</v>
      </c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/>
    </row>
    <row r="38" spans="1:23" x14ac:dyDescent="0.35">
      <c r="A38" s="2" t="s">
        <v>22</v>
      </c>
      <c r="D38" s="10">
        <f t="shared" ref="D38:U38" si="12">D42+D43</f>
        <v>0.36557700000000004</v>
      </c>
      <c r="E38" s="10">
        <f t="shared" si="12"/>
        <v>0.31588700000000003</v>
      </c>
      <c r="F38" s="10">
        <f t="shared" si="12"/>
        <v>0.25998500000000002</v>
      </c>
      <c r="G38" s="10">
        <f t="shared" si="12"/>
        <v>0.25214799999999998</v>
      </c>
      <c r="H38" s="10">
        <f t="shared" si="12"/>
        <v>0.30854700000000002</v>
      </c>
      <c r="I38" s="10">
        <f t="shared" si="12"/>
        <v>0.31761800000000001</v>
      </c>
      <c r="J38" s="10">
        <f t="shared" si="12"/>
        <v>0.27294299999999999</v>
      </c>
      <c r="K38" s="10">
        <f t="shared" si="12"/>
        <v>0.31788</v>
      </c>
      <c r="L38" s="10">
        <f t="shared" si="12"/>
        <v>0.293045</v>
      </c>
      <c r="M38" s="10">
        <f t="shared" si="12"/>
        <v>0.33241900000000002</v>
      </c>
      <c r="N38" s="10">
        <f t="shared" si="12"/>
        <v>0.44663599999999998</v>
      </c>
      <c r="O38" s="10">
        <f t="shared" si="12"/>
        <v>0.400949</v>
      </c>
      <c r="P38" s="10">
        <f t="shared" si="12"/>
        <v>0.43001699999999998</v>
      </c>
      <c r="Q38" s="10">
        <f t="shared" si="12"/>
        <v>0.40195100000000006</v>
      </c>
      <c r="R38" s="10">
        <f t="shared" si="12"/>
        <v>0.38449</v>
      </c>
      <c r="S38" s="10">
        <f t="shared" si="12"/>
        <v>0.40208500000000003</v>
      </c>
      <c r="T38" s="29">
        <f t="shared" si="12"/>
        <v>0.45317600000000002</v>
      </c>
      <c r="U38" s="29">
        <f t="shared" si="12"/>
        <v>0.38860800000000001</v>
      </c>
      <c r="V38" s="29">
        <f>V42+V43</f>
        <v>0.38056699999999999</v>
      </c>
      <c r="W38" s="29">
        <f>W42+W43</f>
        <v>0.36267499999999997</v>
      </c>
    </row>
    <row r="39" spans="1:23" x14ac:dyDescent="0.35">
      <c r="A39" s="17" t="s">
        <v>6</v>
      </c>
      <c r="B39" s="17"/>
      <c r="C39" s="17"/>
      <c r="D39" s="17"/>
      <c r="E39" s="18">
        <f t="shared" ref="E39:W39" si="13">(E38-$D38)/$D38</f>
        <v>-0.13592211763869172</v>
      </c>
      <c r="F39" s="18">
        <f t="shared" si="13"/>
        <v>-0.28883655153360305</v>
      </c>
      <c r="G39" s="18">
        <f t="shared" si="13"/>
        <v>-0.31027389578666065</v>
      </c>
      <c r="H39" s="18">
        <f t="shared" si="13"/>
        <v>-0.15599996717517792</v>
      </c>
      <c r="I39" s="18">
        <f t="shared" si="13"/>
        <v>-0.13118713704636786</v>
      </c>
      <c r="J39" s="18">
        <f t="shared" si="13"/>
        <v>-0.25339121443635687</v>
      </c>
      <c r="K39" s="18">
        <f t="shared" si="13"/>
        <v>-0.13047046176318544</v>
      </c>
      <c r="L39" s="18">
        <f t="shared" si="13"/>
        <v>-0.19840416656408918</v>
      </c>
      <c r="M39" s="18">
        <f t="shared" si="13"/>
        <v>-9.0700454350246373E-2</v>
      </c>
      <c r="N39" s="18">
        <f t="shared" si="13"/>
        <v>0.22172893808964986</v>
      </c>
      <c r="O39" s="18">
        <f t="shared" si="13"/>
        <v>9.6756634033322547E-2</v>
      </c>
      <c r="P39" s="18">
        <f t="shared" si="13"/>
        <v>0.1762692948407584</v>
      </c>
      <c r="Q39" s="18">
        <f t="shared" si="13"/>
        <v>9.9497506681219039E-2</v>
      </c>
      <c r="R39" s="18">
        <f t="shared" si="13"/>
        <v>5.1734655079504331E-2</v>
      </c>
      <c r="S39" s="18">
        <f t="shared" si="13"/>
        <v>9.986405052834281E-2</v>
      </c>
      <c r="T39" s="26">
        <f t="shared" si="13"/>
        <v>0.23961846615076982</v>
      </c>
      <c r="U39" s="26">
        <f t="shared" si="13"/>
        <v>6.2999039873952584E-2</v>
      </c>
      <c r="V39" s="26">
        <f t="shared" si="13"/>
        <v>4.1003673644676622E-2</v>
      </c>
      <c r="W39" s="26">
        <f t="shared" si="13"/>
        <v>-7.938136151891588E-3</v>
      </c>
    </row>
    <row r="40" spans="1:23" x14ac:dyDescent="0.35">
      <c r="A40" s="11" t="s">
        <v>7</v>
      </c>
      <c r="D40" s="10"/>
      <c r="E40" s="21">
        <f t="shared" ref="E40:W40" si="14">(E38-D38)/D38</f>
        <v>-0.13592211763869172</v>
      </c>
      <c r="F40" s="21">
        <f t="shared" si="14"/>
        <v>-0.17696834627572519</v>
      </c>
      <c r="G40" s="21">
        <f t="shared" si="14"/>
        <v>-3.0144046771929296E-2</v>
      </c>
      <c r="H40" s="21">
        <f t="shared" si="14"/>
        <v>0.22367419134793864</v>
      </c>
      <c r="I40" s="21">
        <f t="shared" si="14"/>
        <v>2.9399086686955296E-2</v>
      </c>
      <c r="J40" s="21">
        <f t="shared" si="14"/>
        <v>-0.14065638597308722</v>
      </c>
      <c r="K40" s="21">
        <f t="shared" si="14"/>
        <v>0.16463877073235073</v>
      </c>
      <c r="L40" s="21">
        <f t="shared" si="14"/>
        <v>-7.8126966150748697E-2</v>
      </c>
      <c r="M40" s="21">
        <f t="shared" si="14"/>
        <v>0.13436161681652994</v>
      </c>
      <c r="N40" s="21">
        <f t="shared" si="14"/>
        <v>0.34359347690715619</v>
      </c>
      <c r="O40" s="21">
        <f t="shared" si="14"/>
        <v>-0.10229135134651031</v>
      </c>
      <c r="P40" s="21">
        <f t="shared" si="14"/>
        <v>7.2497998498562116E-2</v>
      </c>
      <c r="Q40" s="21">
        <f t="shared" si="14"/>
        <v>-6.5267187111207062E-2</v>
      </c>
      <c r="R40" s="21">
        <f t="shared" si="14"/>
        <v>-4.3440618383833E-2</v>
      </c>
      <c r="S40" s="22">
        <f t="shared" si="14"/>
        <v>4.5761918385393709E-2</v>
      </c>
      <c r="T40" s="23">
        <f t="shared" si="14"/>
        <v>0.12706517278684853</v>
      </c>
      <c r="U40" s="23">
        <f t="shared" si="14"/>
        <v>-0.14247886031034301</v>
      </c>
      <c r="V40" s="23">
        <f t="shared" si="14"/>
        <v>-2.0691802536231936E-2</v>
      </c>
      <c r="W40" s="23">
        <f t="shared" si="14"/>
        <v>-4.7014060599053567E-2</v>
      </c>
    </row>
    <row r="41" spans="1:23" x14ac:dyDescent="0.35">
      <c r="A41" s="2" t="s">
        <v>23</v>
      </c>
      <c r="D41" s="12">
        <f t="shared" ref="D41:V41" si="15">D38/D$17</f>
        <v>7.5828798616274029E-3</v>
      </c>
      <c r="E41" s="12">
        <f t="shared" si="15"/>
        <v>6.6200176586857368E-3</v>
      </c>
      <c r="F41" s="12">
        <f t="shared" si="15"/>
        <v>5.6153403705416398E-3</v>
      </c>
      <c r="G41" s="12">
        <f t="shared" si="15"/>
        <v>5.4968703785882086E-3</v>
      </c>
      <c r="H41" s="12">
        <f t="shared" si="15"/>
        <v>7.6863010154227624E-3</v>
      </c>
      <c r="I41" s="12">
        <f t="shared" si="15"/>
        <v>8.4097836070287438E-3</v>
      </c>
      <c r="J41" s="12">
        <f t="shared" si="15"/>
        <v>7.5511255781171528E-3</v>
      </c>
      <c r="K41" s="12">
        <f t="shared" si="15"/>
        <v>8.6184627115454132E-3</v>
      </c>
      <c r="L41" s="12">
        <f t="shared" si="15"/>
        <v>8.2690631929706621E-3</v>
      </c>
      <c r="M41" s="12">
        <f t="shared" si="15"/>
        <v>9.5464863339319132E-3</v>
      </c>
      <c r="N41" s="12">
        <f t="shared" si="15"/>
        <v>1.3067647787732273E-2</v>
      </c>
      <c r="O41" s="12">
        <f t="shared" si="15"/>
        <v>1.1264256771299381E-2</v>
      </c>
      <c r="P41" s="12">
        <f t="shared" si="15"/>
        <v>1.199333338951415E-2</v>
      </c>
      <c r="Q41" s="12">
        <f t="shared" si="15"/>
        <v>1.1136275354817456E-2</v>
      </c>
      <c r="R41" s="12">
        <f t="shared" si="15"/>
        <v>1.0816255650632685E-2</v>
      </c>
      <c r="S41" s="12">
        <f t="shared" si="15"/>
        <v>1.1944211613330518E-2</v>
      </c>
      <c r="T41" s="27">
        <f t="shared" si="15"/>
        <v>1.2727598652399473E-2</v>
      </c>
      <c r="U41" s="27">
        <f t="shared" si="15"/>
        <v>1.159530813774645E-2</v>
      </c>
      <c r="V41" s="27">
        <f t="shared" si="15"/>
        <v>1.1628587275958318E-2</v>
      </c>
      <c r="W41" s="27">
        <f>W38/W$17</f>
        <v>1.266871329544568E-2</v>
      </c>
    </row>
    <row r="42" spans="1:23" x14ac:dyDescent="0.35">
      <c r="A42" s="2" t="s">
        <v>25</v>
      </c>
      <c r="B42" s="2" t="s">
        <v>26</v>
      </c>
      <c r="D42" s="2">
        <v>0.33331100000000002</v>
      </c>
      <c r="E42" s="2">
        <v>0.29184900000000003</v>
      </c>
      <c r="F42" s="2">
        <v>0.248831</v>
      </c>
      <c r="G42" s="2">
        <v>0.240953</v>
      </c>
      <c r="H42" s="2">
        <v>0.29523100000000002</v>
      </c>
      <c r="I42" s="2">
        <v>0.30591000000000002</v>
      </c>
      <c r="J42" s="2">
        <v>0.25825199999999998</v>
      </c>
      <c r="K42" s="2">
        <v>0.29372199999999998</v>
      </c>
      <c r="L42" s="2">
        <v>0.26888699999999999</v>
      </c>
      <c r="M42" s="2">
        <v>0.29000300000000001</v>
      </c>
      <c r="N42" s="2">
        <v>0.34145999999999999</v>
      </c>
      <c r="O42" s="2">
        <v>0.337563</v>
      </c>
      <c r="P42" s="2">
        <v>0.36779099999999998</v>
      </c>
      <c r="Q42" s="2">
        <v>0.35116000000000003</v>
      </c>
      <c r="R42" s="2">
        <v>0.34054099999999998</v>
      </c>
      <c r="S42" s="2">
        <v>0.348381</v>
      </c>
      <c r="T42" s="30">
        <v>0.41850900000000002</v>
      </c>
      <c r="U42" s="2">
        <v>0.354495</v>
      </c>
      <c r="V42" s="2">
        <v>0.35384199999999999</v>
      </c>
      <c r="W42" s="2">
        <v>0.33889599999999998</v>
      </c>
    </row>
    <row r="43" spans="1:23" x14ac:dyDescent="0.35">
      <c r="A43" s="2" t="s">
        <v>27</v>
      </c>
      <c r="B43" s="2" t="s">
        <v>28</v>
      </c>
      <c r="D43" s="31">
        <v>3.2266000000000003E-2</v>
      </c>
      <c r="E43" s="31">
        <v>2.4038E-2</v>
      </c>
      <c r="F43" s="31">
        <v>1.1154000000000001E-2</v>
      </c>
      <c r="G43" s="31">
        <v>1.1195E-2</v>
      </c>
      <c r="H43" s="31">
        <v>1.3316E-2</v>
      </c>
      <c r="I43" s="31">
        <v>1.1708E-2</v>
      </c>
      <c r="J43" s="31">
        <v>1.4690999999999999E-2</v>
      </c>
      <c r="K43" s="31">
        <v>2.4157999999999999E-2</v>
      </c>
      <c r="L43" s="31">
        <v>2.4157999999999999E-2</v>
      </c>
      <c r="M43" s="31">
        <v>4.2416000000000002E-2</v>
      </c>
      <c r="N43" s="31">
        <v>0.10517600000000001</v>
      </c>
      <c r="O43" s="31">
        <v>6.3385999999999998E-2</v>
      </c>
      <c r="P43" s="31">
        <v>6.2225999999999997E-2</v>
      </c>
      <c r="Q43" s="31">
        <v>5.0791000000000003E-2</v>
      </c>
      <c r="R43" s="31">
        <v>4.3949000000000002E-2</v>
      </c>
      <c r="S43" s="31">
        <v>5.3704000000000002E-2</v>
      </c>
      <c r="T43" s="32">
        <v>3.4667000000000003E-2</v>
      </c>
      <c r="U43" s="2">
        <v>3.4112999999999997E-2</v>
      </c>
      <c r="V43" s="2">
        <v>2.6724999999999999E-2</v>
      </c>
      <c r="W43" s="2">
        <v>2.3779000000000002E-2</v>
      </c>
    </row>
    <row r="44" spans="1:23" x14ac:dyDescent="0.35"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</row>
    <row r="45" spans="1:23" x14ac:dyDescent="0.35">
      <c r="A45" s="9" t="s">
        <v>29</v>
      </c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/>
    </row>
    <row r="46" spans="1:23" x14ac:dyDescent="0.35">
      <c r="A46" s="2" t="s">
        <v>22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</row>
    <row r="47" spans="1:23" x14ac:dyDescent="0.35">
      <c r="A47" s="17" t="s">
        <v>6</v>
      </c>
      <c r="B47" s="17"/>
      <c r="C47" s="17"/>
      <c r="D47" s="17"/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  <c r="P47" s="18">
        <v>0</v>
      </c>
      <c r="Q47" s="18">
        <v>0</v>
      </c>
      <c r="R47" s="18">
        <v>0</v>
      </c>
      <c r="S47" s="18">
        <v>0</v>
      </c>
      <c r="T47" s="18">
        <v>0</v>
      </c>
      <c r="U47" s="18">
        <v>0</v>
      </c>
      <c r="V47" s="18">
        <v>0</v>
      </c>
      <c r="W47" s="18">
        <v>0</v>
      </c>
    </row>
    <row r="48" spans="1:23" x14ac:dyDescent="0.35">
      <c r="A48" s="11" t="s">
        <v>7</v>
      </c>
      <c r="D48" s="10"/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21">
        <v>0</v>
      </c>
      <c r="T48" s="21">
        <v>0</v>
      </c>
      <c r="U48" s="21">
        <v>0</v>
      </c>
      <c r="V48" s="21">
        <v>0</v>
      </c>
      <c r="W48" s="21">
        <v>0</v>
      </c>
    </row>
    <row r="49" spans="1:23" x14ac:dyDescent="0.35">
      <c r="A49" s="2" t="s">
        <v>23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21">
        <v>0</v>
      </c>
      <c r="R49" s="21">
        <v>0</v>
      </c>
      <c r="S49" s="21">
        <v>0</v>
      </c>
      <c r="T49" s="21">
        <v>0</v>
      </c>
      <c r="U49" s="21">
        <v>0</v>
      </c>
      <c r="V49" s="21">
        <v>0</v>
      </c>
      <c r="W49" s="21">
        <v>0</v>
      </c>
    </row>
    <row r="50" spans="1:23" x14ac:dyDescent="0.35">
      <c r="A50" s="2" t="s">
        <v>30</v>
      </c>
      <c r="B50" s="2" t="s">
        <v>31</v>
      </c>
      <c r="D50" s="33" t="s">
        <v>295</v>
      </c>
      <c r="E50" s="33" t="s">
        <v>295</v>
      </c>
      <c r="F50" s="33" t="s">
        <v>295</v>
      </c>
      <c r="G50" s="33" t="s">
        <v>295</v>
      </c>
      <c r="H50" s="33" t="s">
        <v>295</v>
      </c>
      <c r="I50" s="33" t="s">
        <v>295</v>
      </c>
      <c r="J50" s="33" t="s">
        <v>295</v>
      </c>
      <c r="K50" s="33" t="s">
        <v>295</v>
      </c>
      <c r="L50" s="33" t="s">
        <v>295</v>
      </c>
      <c r="M50" s="33" t="s">
        <v>295</v>
      </c>
      <c r="N50" s="33" t="s">
        <v>295</v>
      </c>
      <c r="O50" s="33" t="s">
        <v>295</v>
      </c>
      <c r="P50" s="33" t="s">
        <v>295</v>
      </c>
      <c r="Q50" s="33" t="s">
        <v>295</v>
      </c>
      <c r="R50" s="33" t="s">
        <v>295</v>
      </c>
      <c r="S50" s="33" t="s">
        <v>295</v>
      </c>
      <c r="T50" s="34" t="s">
        <v>295</v>
      </c>
      <c r="U50" s="2" t="s">
        <v>295</v>
      </c>
      <c r="V50" s="2" t="s">
        <v>295</v>
      </c>
      <c r="W50" s="2" t="s">
        <v>295</v>
      </c>
    </row>
    <row r="51" spans="1:23" x14ac:dyDescent="0.35"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</row>
    <row r="52" spans="1:23" x14ac:dyDescent="0.35">
      <c r="A52" s="9" t="s">
        <v>32</v>
      </c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/>
    </row>
    <row r="53" spans="1:23" x14ac:dyDescent="0.35">
      <c r="A53" s="2" t="s">
        <v>22</v>
      </c>
      <c r="D53" s="10">
        <f t="shared" ref="D53:W53" si="16">D57+D58+D59+D60+D61</f>
        <v>0.112487</v>
      </c>
      <c r="E53" s="10">
        <f t="shared" si="16"/>
        <v>0.113174</v>
      </c>
      <c r="F53" s="10">
        <f t="shared" si="16"/>
        <v>0.11006099999999999</v>
      </c>
      <c r="G53" s="10">
        <f t="shared" si="16"/>
        <v>0.10019699999999999</v>
      </c>
      <c r="H53" s="10">
        <f t="shared" si="16"/>
        <v>7.6398999999999995E-2</v>
      </c>
      <c r="I53" s="10">
        <f t="shared" si="16"/>
        <v>8.7424000000000002E-2</v>
      </c>
      <c r="J53" s="10">
        <f t="shared" si="16"/>
        <v>9.6055000000000001E-2</v>
      </c>
      <c r="K53" s="10">
        <f t="shared" si="16"/>
        <v>0.10580799999999999</v>
      </c>
      <c r="L53" s="10">
        <f t="shared" si="16"/>
        <v>0.10192999999999999</v>
      </c>
      <c r="M53" s="10">
        <f t="shared" si="16"/>
        <v>9.9801000000000001E-2</v>
      </c>
      <c r="N53" s="10">
        <f t="shared" si="16"/>
        <v>0.10039699999999999</v>
      </c>
      <c r="O53" s="10">
        <f t="shared" si="16"/>
        <v>0.10250300000000001</v>
      </c>
      <c r="P53" s="10">
        <f t="shared" si="16"/>
        <v>0.105265</v>
      </c>
      <c r="Q53" s="10">
        <f t="shared" si="16"/>
        <v>0.108871</v>
      </c>
      <c r="R53" s="10">
        <f t="shared" si="16"/>
        <v>0.109795</v>
      </c>
      <c r="S53" s="10">
        <f t="shared" si="16"/>
        <v>0.116993</v>
      </c>
      <c r="T53" s="29">
        <f t="shared" si="16"/>
        <v>0.11824499999999999</v>
      </c>
      <c r="U53" s="29">
        <f t="shared" si="16"/>
        <v>0.116316</v>
      </c>
      <c r="V53" s="29">
        <f t="shared" si="16"/>
        <v>0.106076</v>
      </c>
      <c r="W53" s="29">
        <f t="shared" si="16"/>
        <v>0.11135200000000001</v>
      </c>
    </row>
    <row r="54" spans="1:23" x14ac:dyDescent="0.35">
      <c r="A54" s="17" t="s">
        <v>6</v>
      </c>
      <c r="B54" s="17"/>
      <c r="C54" s="17"/>
      <c r="D54" s="17"/>
      <c r="E54" s="18">
        <f t="shared" ref="E54:W54" si="17">(E53-$D53)/$D53</f>
        <v>6.107372407478137E-3</v>
      </c>
      <c r="F54" s="18">
        <f t="shared" si="17"/>
        <v>-2.1566936623787739E-2</v>
      </c>
      <c r="G54" s="18">
        <f t="shared" si="17"/>
        <v>-0.10925706970583275</v>
      </c>
      <c r="H54" s="18">
        <f t="shared" si="17"/>
        <v>-0.32081929467405129</v>
      </c>
      <c r="I54" s="18">
        <f t="shared" si="17"/>
        <v>-0.22280796892085308</v>
      </c>
      <c r="J54" s="18">
        <f t="shared" si="17"/>
        <v>-0.14607910247406369</v>
      </c>
      <c r="K54" s="18">
        <f t="shared" si="17"/>
        <v>-5.9375750086676844E-2</v>
      </c>
      <c r="L54" s="18">
        <f t="shared" si="17"/>
        <v>-9.3850844986531873E-2</v>
      </c>
      <c r="M54" s="18">
        <f t="shared" si="17"/>
        <v>-0.11277747650839655</v>
      </c>
      <c r="N54" s="18">
        <f t="shared" si="17"/>
        <v>-0.10747908647221471</v>
      </c>
      <c r="O54" s="18">
        <f t="shared" si="17"/>
        <v>-8.8756923022215828E-2</v>
      </c>
      <c r="P54" s="18">
        <f t="shared" si="17"/>
        <v>-6.4202974565949894E-2</v>
      </c>
      <c r="Q54" s="18">
        <f t="shared" si="17"/>
        <v>-3.2145936863815443E-2</v>
      </c>
      <c r="R54" s="18">
        <f t="shared" si="17"/>
        <v>-2.3931654324499719E-2</v>
      </c>
      <c r="S54" s="18">
        <f t="shared" si="17"/>
        <v>4.0057962253415916E-2</v>
      </c>
      <c r="T54" s="26">
        <f t="shared" si="17"/>
        <v>5.1188137295865167E-2</v>
      </c>
      <c r="U54" s="26">
        <f t="shared" si="17"/>
        <v>3.4039489007618648E-2</v>
      </c>
      <c r="V54" s="26">
        <f t="shared" si="17"/>
        <v>-5.6993252553628415E-2</v>
      </c>
      <c r="W54" s="26">
        <f t="shared" si="17"/>
        <v>-1.0090054850782732E-2</v>
      </c>
    </row>
    <row r="55" spans="1:23" x14ac:dyDescent="0.35">
      <c r="A55" s="11" t="s">
        <v>7</v>
      </c>
      <c r="D55" s="10"/>
      <c r="E55" s="21">
        <f t="shared" ref="E55:W55" si="18">(E53-D53)/D53</f>
        <v>6.107372407478137E-3</v>
      </c>
      <c r="F55" s="21">
        <f t="shared" si="18"/>
        <v>-2.75063177054801E-2</v>
      </c>
      <c r="G55" s="21">
        <f t="shared" si="18"/>
        <v>-8.9623027230354063E-2</v>
      </c>
      <c r="H55" s="21">
        <f t="shared" si="18"/>
        <v>-0.23751210116071342</v>
      </c>
      <c r="I55" s="21">
        <f t="shared" si="18"/>
        <v>0.14430817157292644</v>
      </c>
      <c r="J55" s="21">
        <f t="shared" si="18"/>
        <v>9.8725750366032206E-2</v>
      </c>
      <c r="K55" s="21">
        <f t="shared" si="18"/>
        <v>0.1015355785747747</v>
      </c>
      <c r="L55" s="21">
        <f t="shared" si="18"/>
        <v>-3.6651292907908598E-2</v>
      </c>
      <c r="M55" s="21">
        <f t="shared" si="18"/>
        <v>-2.0886883155106367E-2</v>
      </c>
      <c r="N55" s="21">
        <f t="shared" si="18"/>
        <v>5.9718840492578775E-3</v>
      </c>
      <c r="O55" s="21">
        <f t="shared" si="18"/>
        <v>2.0976722412024511E-2</v>
      </c>
      <c r="P55" s="21">
        <f t="shared" si="18"/>
        <v>2.6945552813088264E-2</v>
      </c>
      <c r="Q55" s="21">
        <f t="shared" si="18"/>
        <v>3.4256400512991003E-2</v>
      </c>
      <c r="R55" s="21">
        <f t="shared" si="18"/>
        <v>8.4871085964123433E-3</v>
      </c>
      <c r="S55" s="22">
        <f t="shared" si="18"/>
        <v>6.5558540917163774E-2</v>
      </c>
      <c r="T55" s="23">
        <f t="shared" si="18"/>
        <v>1.0701494961236905E-2</v>
      </c>
      <c r="U55" s="23">
        <f t="shared" si="18"/>
        <v>-1.6313586198147798E-2</v>
      </c>
      <c r="V55" s="23">
        <f t="shared" si="18"/>
        <v>-8.8036039753774192E-2</v>
      </c>
      <c r="W55" s="23">
        <f t="shared" si="18"/>
        <v>4.9737923752781049E-2</v>
      </c>
    </row>
    <row r="56" spans="1:23" x14ac:dyDescent="0.35">
      <c r="A56" s="2" t="s">
        <v>23</v>
      </c>
      <c r="D56" s="12">
        <f t="shared" ref="D56:W56" si="19">D53/D$17</f>
        <v>2.3332305013578033E-3</v>
      </c>
      <c r="E56" s="12">
        <f t="shared" si="19"/>
        <v>2.371778131116822E-3</v>
      </c>
      <c r="F56" s="12">
        <f t="shared" si="19"/>
        <v>2.3771755159804732E-3</v>
      </c>
      <c r="G56" s="12">
        <f t="shared" si="19"/>
        <v>2.1843120759371592E-3</v>
      </c>
      <c r="H56" s="12">
        <f t="shared" si="19"/>
        <v>1.9031969563057932E-3</v>
      </c>
      <c r="I56" s="12">
        <f t="shared" si="19"/>
        <v>2.314783551501744E-3</v>
      </c>
      <c r="J56" s="12">
        <f t="shared" si="19"/>
        <v>2.6574169969775492E-3</v>
      </c>
      <c r="K56" s="12">
        <f t="shared" si="19"/>
        <v>2.8686998319592204E-3</v>
      </c>
      <c r="L56" s="12">
        <f t="shared" si="19"/>
        <v>2.8762326989353157E-3</v>
      </c>
      <c r="M56" s="12">
        <f t="shared" si="19"/>
        <v>2.8661083831331511E-3</v>
      </c>
      <c r="N56" s="12">
        <f t="shared" si="19"/>
        <v>2.9374090645289609E-3</v>
      </c>
      <c r="O56" s="12">
        <f t="shared" si="19"/>
        <v>2.8797181482644939E-3</v>
      </c>
      <c r="P56" s="12">
        <f t="shared" si="19"/>
        <v>2.9358798355581459E-3</v>
      </c>
      <c r="Q56" s="12">
        <f t="shared" si="19"/>
        <v>3.0163314288416524E-3</v>
      </c>
      <c r="R56" s="12">
        <f t="shared" si="19"/>
        <v>3.0886909650737751E-3</v>
      </c>
      <c r="S56" s="12">
        <f t="shared" si="19"/>
        <v>3.4753575718526608E-3</v>
      </c>
      <c r="T56" s="27">
        <f t="shared" si="19"/>
        <v>3.3209501444316897E-3</v>
      </c>
      <c r="U56" s="27">
        <f t="shared" si="19"/>
        <v>3.4706435826079647E-3</v>
      </c>
      <c r="V56" s="27">
        <f t="shared" si="19"/>
        <v>3.2412532455114466E-3</v>
      </c>
      <c r="W56" s="27">
        <f t="shared" si="19"/>
        <v>3.8896713665801819E-3</v>
      </c>
    </row>
    <row r="57" spans="1:23" x14ac:dyDescent="0.35">
      <c r="A57" s="2" t="s">
        <v>33</v>
      </c>
      <c r="B57" s="2" t="s">
        <v>34</v>
      </c>
      <c r="D57" s="2">
        <v>7.8630000000000002E-3</v>
      </c>
      <c r="E57" s="2">
        <v>8.4519999999999994E-3</v>
      </c>
      <c r="F57" s="2">
        <v>7.9190000000000007E-3</v>
      </c>
      <c r="G57" s="2">
        <v>8.0999999999999996E-3</v>
      </c>
      <c r="H57" s="2">
        <v>9.1009999999999997E-3</v>
      </c>
      <c r="I57" s="2">
        <v>9.0740000000000005E-3</v>
      </c>
      <c r="J57" s="2">
        <v>9.2919999999999999E-3</v>
      </c>
      <c r="K57" s="2">
        <v>1.0666999999999999E-2</v>
      </c>
      <c r="L57" s="2">
        <v>8.2240000000000004E-3</v>
      </c>
      <c r="M57" s="2">
        <v>9.0570000000000008E-3</v>
      </c>
      <c r="N57" s="2">
        <v>9.6419999999999995E-3</v>
      </c>
      <c r="O57" s="2">
        <v>9.0580000000000001E-3</v>
      </c>
      <c r="P57" s="2">
        <v>1.5154000000000001E-2</v>
      </c>
      <c r="Q57" s="2">
        <v>1.3799000000000001E-2</v>
      </c>
      <c r="R57" s="2">
        <v>1.4435999999999999E-2</v>
      </c>
      <c r="S57" s="2">
        <v>1.3472E-2</v>
      </c>
      <c r="T57" s="30">
        <v>1.3591000000000001E-2</v>
      </c>
      <c r="U57" s="2">
        <v>1.2952E-2</v>
      </c>
      <c r="V57" s="2">
        <v>1.1431999999999999E-2</v>
      </c>
      <c r="W57" s="2">
        <v>1.1408E-2</v>
      </c>
    </row>
    <row r="58" spans="1:23" x14ac:dyDescent="0.35">
      <c r="A58" s="2" t="s">
        <v>35</v>
      </c>
      <c r="B58" s="2" t="s">
        <v>36</v>
      </c>
      <c r="D58" s="2">
        <v>9.0200000000000002E-4</v>
      </c>
      <c r="E58" s="2">
        <v>7.7300000000000003E-4</v>
      </c>
      <c r="F58" s="2">
        <v>9.7199999999999999E-4</v>
      </c>
      <c r="G58" s="2">
        <v>1.207E-3</v>
      </c>
      <c r="H58" s="2">
        <v>2.807E-3</v>
      </c>
      <c r="I58" s="2">
        <v>3.8809999999999999E-3</v>
      </c>
      <c r="J58" s="2">
        <v>3.823E-3</v>
      </c>
      <c r="K58" s="2">
        <v>2.8140000000000001E-3</v>
      </c>
      <c r="L58" s="2">
        <v>4.1660000000000004E-3</v>
      </c>
      <c r="M58" s="2">
        <v>3.5799999999999998E-3</v>
      </c>
      <c r="N58" s="2">
        <v>2.702E-3</v>
      </c>
      <c r="O58" s="2">
        <v>3.392E-3</v>
      </c>
      <c r="P58" s="2">
        <v>4.346E-3</v>
      </c>
      <c r="Q58" s="2">
        <v>1.1069000000000001E-2</v>
      </c>
      <c r="R58" s="2">
        <v>1.0975E-2</v>
      </c>
      <c r="S58" s="2">
        <v>1.0625000000000001E-2</v>
      </c>
      <c r="T58" s="30">
        <v>1.0621E-2</v>
      </c>
      <c r="U58" s="2">
        <v>1.0869E-2</v>
      </c>
      <c r="V58" s="2">
        <v>1.0840000000000001E-2</v>
      </c>
      <c r="W58" s="2">
        <v>1.0992E-2</v>
      </c>
    </row>
    <row r="59" spans="1:23" x14ac:dyDescent="0.35">
      <c r="A59" s="2" t="s">
        <v>37</v>
      </c>
      <c r="B59" s="2" t="s">
        <v>38</v>
      </c>
      <c r="D59" s="2">
        <v>1.4834999999999999E-2</v>
      </c>
      <c r="E59" s="2">
        <v>1.2222E-2</v>
      </c>
      <c r="F59" s="2">
        <v>1.1488999999999999E-2</v>
      </c>
      <c r="G59" s="2">
        <v>1.0593999999999999E-2</v>
      </c>
      <c r="H59" s="2">
        <v>9.6740000000000003E-3</v>
      </c>
      <c r="I59" s="2">
        <v>1.0899000000000001E-2</v>
      </c>
      <c r="J59" s="2">
        <v>1.1476999999999999E-2</v>
      </c>
      <c r="K59" s="2">
        <v>1.1625999999999999E-2</v>
      </c>
      <c r="L59" s="2">
        <v>1.2525E-2</v>
      </c>
      <c r="M59" s="2">
        <v>1.7038000000000001E-2</v>
      </c>
      <c r="N59" s="2">
        <v>1.7152000000000001E-2</v>
      </c>
      <c r="O59" s="2">
        <v>1.6691000000000001E-2</v>
      </c>
      <c r="P59" s="2">
        <v>1.7103E-2</v>
      </c>
      <c r="Q59" s="2">
        <v>1.3905000000000001E-2</v>
      </c>
      <c r="R59" s="2">
        <v>1.2496E-2</v>
      </c>
      <c r="S59" s="2">
        <v>1.5514999999999999E-2</v>
      </c>
      <c r="T59" s="30">
        <v>1.5772999999999999E-2</v>
      </c>
      <c r="U59" s="2">
        <v>1.4981E-2</v>
      </c>
      <c r="V59" s="2">
        <v>1.6456999999999999E-2</v>
      </c>
      <c r="W59" s="2">
        <v>1.7562999999999999E-2</v>
      </c>
    </row>
    <row r="60" spans="1:23" x14ac:dyDescent="0.35">
      <c r="A60" s="2" t="s">
        <v>39</v>
      </c>
      <c r="B60" s="2" t="s">
        <v>40</v>
      </c>
      <c r="D60" s="2">
        <v>3.4518E-2</v>
      </c>
      <c r="E60" s="2">
        <v>4.1551999999999999E-2</v>
      </c>
      <c r="F60" s="2">
        <v>4.0883999999999997E-2</v>
      </c>
      <c r="G60" s="2">
        <v>3.5810000000000002E-2</v>
      </c>
      <c r="H60" s="2">
        <v>2.1493999999999999E-2</v>
      </c>
      <c r="I60" s="2">
        <v>2.546E-2</v>
      </c>
      <c r="J60" s="2">
        <v>3.4176999999999999E-2</v>
      </c>
      <c r="K60" s="2">
        <v>3.7762999999999998E-2</v>
      </c>
      <c r="L60" s="2">
        <v>3.8600000000000002E-2</v>
      </c>
      <c r="M60" s="2">
        <v>3.6486999999999999E-2</v>
      </c>
      <c r="N60" s="2">
        <v>3.5825999999999997E-2</v>
      </c>
      <c r="O60" s="2">
        <v>3.5895000000000003E-2</v>
      </c>
      <c r="P60" s="2">
        <v>3.2905999999999998E-2</v>
      </c>
      <c r="Q60" s="2">
        <v>3.6298999999999998E-2</v>
      </c>
      <c r="R60" s="2">
        <v>3.7427000000000002E-2</v>
      </c>
      <c r="S60" s="2">
        <v>3.6708999999999999E-2</v>
      </c>
      <c r="T60" s="30">
        <v>4.0466000000000002E-2</v>
      </c>
      <c r="U60" s="2">
        <v>3.8996999999999997E-2</v>
      </c>
      <c r="V60" s="2">
        <v>3.0425000000000001E-2</v>
      </c>
      <c r="W60" s="2">
        <v>3.4166000000000002E-2</v>
      </c>
    </row>
    <row r="61" spans="1:23" x14ac:dyDescent="0.35">
      <c r="A61" s="2" t="s">
        <v>41</v>
      </c>
      <c r="B61" s="2" t="s">
        <v>42</v>
      </c>
      <c r="D61" s="2">
        <v>5.4369000000000001E-2</v>
      </c>
      <c r="E61" s="2">
        <v>5.0174999999999997E-2</v>
      </c>
      <c r="F61" s="2">
        <v>4.8797E-2</v>
      </c>
      <c r="G61" s="2">
        <v>4.4485999999999998E-2</v>
      </c>
      <c r="H61" s="2">
        <v>3.3322999999999998E-2</v>
      </c>
      <c r="I61" s="2">
        <v>3.8109999999999998E-2</v>
      </c>
      <c r="J61" s="2">
        <v>3.7286E-2</v>
      </c>
      <c r="K61" s="2">
        <v>4.2937999999999997E-2</v>
      </c>
      <c r="L61" s="2">
        <v>3.8414999999999998E-2</v>
      </c>
      <c r="M61" s="2">
        <v>3.3639000000000002E-2</v>
      </c>
      <c r="N61" s="2">
        <v>3.5075000000000002E-2</v>
      </c>
      <c r="O61" s="2">
        <v>3.7467E-2</v>
      </c>
      <c r="P61" s="2">
        <v>3.5756000000000003E-2</v>
      </c>
      <c r="Q61" s="2">
        <v>3.3799000000000003E-2</v>
      </c>
      <c r="R61" s="2">
        <v>3.4460999999999999E-2</v>
      </c>
      <c r="S61" s="2">
        <v>4.0672E-2</v>
      </c>
      <c r="T61" s="30">
        <v>3.7794000000000001E-2</v>
      </c>
      <c r="U61" s="2">
        <v>3.8517000000000003E-2</v>
      </c>
      <c r="V61" s="2">
        <v>3.6922000000000003E-2</v>
      </c>
      <c r="W61" s="2">
        <v>3.7222999999999999E-2</v>
      </c>
    </row>
    <row r="63" spans="1:23" x14ac:dyDescent="0.35">
      <c r="A63" s="9" t="s">
        <v>43</v>
      </c>
    </row>
    <row r="64" spans="1:23" x14ac:dyDescent="0.35">
      <c r="A64" s="2" t="s">
        <v>22</v>
      </c>
      <c r="D64" s="10">
        <f t="shared" ref="D64:W64" si="20">D68</f>
        <v>10.523210000000001</v>
      </c>
      <c r="E64" s="10">
        <f t="shared" si="20"/>
        <v>10.84685</v>
      </c>
      <c r="F64" s="10">
        <f t="shared" si="20"/>
        <v>10.34624</v>
      </c>
      <c r="G64" s="10">
        <f t="shared" si="20"/>
        <v>10.611969999999999</v>
      </c>
      <c r="H64" s="10">
        <f t="shared" si="20"/>
        <v>10.59497</v>
      </c>
      <c r="I64" s="10">
        <f t="shared" si="20"/>
        <v>10.517440000000001</v>
      </c>
      <c r="J64" s="10">
        <f t="shared" si="20"/>
        <v>10.148339999999999</v>
      </c>
      <c r="K64" s="10">
        <f t="shared" si="20"/>
        <v>10.050050000000001</v>
      </c>
      <c r="L64" s="10">
        <f t="shared" si="20"/>
        <v>9.6090219999999995</v>
      </c>
      <c r="M64" s="10">
        <f t="shared" si="20"/>
        <v>8.8174910000000004</v>
      </c>
      <c r="N64" s="10">
        <f t="shared" si="20"/>
        <v>8.2708650000000006</v>
      </c>
      <c r="O64" s="10">
        <f t="shared" si="20"/>
        <v>7.9354979999999999</v>
      </c>
      <c r="P64" s="10">
        <f t="shared" si="20"/>
        <v>7.6621889999999997</v>
      </c>
      <c r="Q64" s="10">
        <f t="shared" si="20"/>
        <v>6.8125590000000003</v>
      </c>
      <c r="R64" s="10">
        <f t="shared" si="20"/>
        <v>6.3193960000000002</v>
      </c>
      <c r="S64" s="10">
        <f t="shared" si="20"/>
        <v>6.010586</v>
      </c>
      <c r="T64" s="29">
        <f t="shared" si="20"/>
        <v>6.0677630000000002</v>
      </c>
      <c r="U64" s="29">
        <f t="shared" si="20"/>
        <v>5.6634479999999998</v>
      </c>
      <c r="V64" s="29">
        <f t="shared" si="20"/>
        <v>4.793469</v>
      </c>
      <c r="W64" s="29">
        <f t="shared" si="20"/>
        <v>4.5724460000000002</v>
      </c>
    </row>
    <row r="65" spans="1:23" x14ac:dyDescent="0.35">
      <c r="A65" s="17" t="s">
        <v>6</v>
      </c>
      <c r="B65" s="17"/>
      <c r="C65" s="17"/>
      <c r="D65" s="17"/>
      <c r="E65" s="18">
        <f t="shared" ref="E65:W65" si="21">(E64-$D64)/$D64</f>
        <v>3.0754874225640202E-2</v>
      </c>
      <c r="F65" s="18">
        <f t="shared" si="21"/>
        <v>-1.6817111888862878E-2</v>
      </c>
      <c r="G65" s="18">
        <f t="shared" si="21"/>
        <v>8.4346886548875132E-3</v>
      </c>
      <c r="H65" s="18">
        <f t="shared" si="21"/>
        <v>6.8192120085030497E-3</v>
      </c>
      <c r="I65" s="18">
        <f t="shared" si="21"/>
        <v>-5.4831177939051415E-4</v>
      </c>
      <c r="J65" s="18">
        <f t="shared" si="21"/>
        <v>-3.5623160613539151E-2</v>
      </c>
      <c r="K65" s="18">
        <f t="shared" si="21"/>
        <v>-4.4963466470782205E-2</v>
      </c>
      <c r="L65" s="18">
        <f t="shared" si="21"/>
        <v>-8.6873492023821733E-2</v>
      </c>
      <c r="M65" s="18">
        <f t="shared" si="21"/>
        <v>-0.16209112998790295</v>
      </c>
      <c r="N65" s="18">
        <f t="shared" si="21"/>
        <v>-0.21403592630005483</v>
      </c>
      <c r="O65" s="18">
        <f t="shared" si="21"/>
        <v>-0.2459051943275864</v>
      </c>
      <c r="P65" s="18">
        <f t="shared" si="21"/>
        <v>-0.2718772123715103</v>
      </c>
      <c r="Q65" s="18">
        <f t="shared" si="21"/>
        <v>-0.35261588431666763</v>
      </c>
      <c r="R65" s="18">
        <f t="shared" si="21"/>
        <v>-0.39948019663201628</v>
      </c>
      <c r="S65" s="18">
        <f t="shared" si="21"/>
        <v>-0.42882580505378115</v>
      </c>
      <c r="T65" s="26">
        <f t="shared" si="21"/>
        <v>-0.42339238692376185</v>
      </c>
      <c r="U65" s="26">
        <f t="shared" si="21"/>
        <v>-0.46181364811687692</v>
      </c>
      <c r="V65" s="26">
        <f t="shared" si="21"/>
        <v>-0.5444860456077566</v>
      </c>
      <c r="W65" s="26">
        <f t="shared" si="21"/>
        <v>-0.56548942765562982</v>
      </c>
    </row>
    <row r="66" spans="1:23" x14ac:dyDescent="0.35">
      <c r="A66" s="11" t="s">
        <v>7</v>
      </c>
      <c r="D66" s="10"/>
      <c r="E66" s="21">
        <f t="shared" ref="E66:W66" si="22">(E64-D64)/D64</f>
        <v>3.0754874225640202E-2</v>
      </c>
      <c r="F66" s="21">
        <f t="shared" si="22"/>
        <v>-4.6152569640033746E-2</v>
      </c>
      <c r="G66" s="21">
        <f t="shared" si="22"/>
        <v>2.5683726648521549E-2</v>
      </c>
      <c r="H66" s="21">
        <f t="shared" si="22"/>
        <v>-1.601964573966894E-3</v>
      </c>
      <c r="I66" s="21">
        <f t="shared" si="22"/>
        <v>-7.3176233627843621E-3</v>
      </c>
      <c r="J66" s="21">
        <f t="shared" si="22"/>
        <v>-3.5094091337816172E-2</v>
      </c>
      <c r="K66" s="21">
        <f t="shared" si="22"/>
        <v>-9.6853278467215979E-3</v>
      </c>
      <c r="L66" s="21">
        <f t="shared" si="22"/>
        <v>-4.3883164760374432E-2</v>
      </c>
      <c r="M66" s="21">
        <f t="shared" si="22"/>
        <v>-8.2373731686741808E-2</v>
      </c>
      <c r="N66" s="21">
        <f t="shared" si="22"/>
        <v>-6.1993372037465057E-2</v>
      </c>
      <c r="O66" s="21">
        <f t="shared" si="22"/>
        <v>-4.0547995886766455E-2</v>
      </c>
      <c r="P66" s="21">
        <f t="shared" si="22"/>
        <v>-3.4441316726436105E-2</v>
      </c>
      <c r="Q66" s="21">
        <f t="shared" si="22"/>
        <v>-0.11088606663187237</v>
      </c>
      <c r="R66" s="21">
        <f t="shared" si="22"/>
        <v>-7.2390272142964188E-2</v>
      </c>
      <c r="S66" s="22">
        <f t="shared" si="22"/>
        <v>-4.8867011973929189E-2</v>
      </c>
      <c r="T66" s="23">
        <f t="shared" si="22"/>
        <v>9.5127163973696173E-3</v>
      </c>
      <c r="U66" s="23">
        <f t="shared" si="22"/>
        <v>-6.6633288083268974E-2</v>
      </c>
      <c r="V66" s="23">
        <f t="shared" si="22"/>
        <v>-0.15361295804252106</v>
      </c>
      <c r="W66" s="23">
        <f t="shared" si="22"/>
        <v>-4.6109195657675003E-2</v>
      </c>
    </row>
    <row r="67" spans="1:23" x14ac:dyDescent="0.35">
      <c r="A67" s="2" t="s">
        <v>23</v>
      </c>
      <c r="D67" s="12">
        <f>D64/D$17</f>
        <v>0.21827477436675749</v>
      </c>
      <c r="E67" s="12">
        <f t="shared" ref="E67:W67" si="23">E64/E$17</f>
        <v>0.2273165357900622</v>
      </c>
      <c r="F67" s="12">
        <f t="shared" si="23"/>
        <v>0.22346542744894024</v>
      </c>
      <c r="G67" s="12">
        <f t="shared" si="23"/>
        <v>0.2313427968949455</v>
      </c>
      <c r="H67" s="12">
        <f t="shared" si="23"/>
        <v>0.26393427474379494</v>
      </c>
      <c r="I67" s="12">
        <f t="shared" si="23"/>
        <v>0.27847727301320579</v>
      </c>
      <c r="J67" s="12">
        <f t="shared" si="23"/>
        <v>0.28075968150650293</v>
      </c>
      <c r="K67" s="12">
        <f t="shared" si="23"/>
        <v>0.27248012197737193</v>
      </c>
      <c r="L67" s="12">
        <f t="shared" si="23"/>
        <v>0.27114473934257655</v>
      </c>
      <c r="M67" s="12">
        <f t="shared" si="23"/>
        <v>0.25322276202944971</v>
      </c>
      <c r="N67" s="12">
        <f t="shared" si="23"/>
        <v>0.24198844410186887</v>
      </c>
      <c r="O67" s="12">
        <f t="shared" si="23"/>
        <v>0.22293979304134115</v>
      </c>
      <c r="P67" s="12">
        <f t="shared" si="23"/>
        <v>0.21370128895012996</v>
      </c>
      <c r="Q67" s="12">
        <f t="shared" si="23"/>
        <v>0.18874572496383848</v>
      </c>
      <c r="R67" s="12">
        <f t="shared" si="23"/>
        <v>0.17777368122340137</v>
      </c>
      <c r="S67" s="12">
        <f t="shared" si="23"/>
        <v>0.17854859321815492</v>
      </c>
      <c r="T67" s="12">
        <f t="shared" si="23"/>
        <v>0.17041514153856202</v>
      </c>
      <c r="U67" s="12">
        <f t="shared" si="23"/>
        <v>0.16898629128094081</v>
      </c>
      <c r="V67" s="12">
        <f t="shared" si="23"/>
        <v>0.1464690123450027</v>
      </c>
      <c r="W67" s="12">
        <f t="shared" si="23"/>
        <v>0.15972153424666002</v>
      </c>
    </row>
    <row r="68" spans="1:23" x14ac:dyDescent="0.35">
      <c r="A68" s="2" t="s">
        <v>44</v>
      </c>
      <c r="B68" s="2" t="s">
        <v>45</v>
      </c>
      <c r="D68" s="2">
        <v>10.523210000000001</v>
      </c>
      <c r="E68" s="2">
        <v>10.84685</v>
      </c>
      <c r="F68" s="2">
        <v>10.34624</v>
      </c>
      <c r="G68" s="2">
        <v>10.611969999999999</v>
      </c>
      <c r="H68" s="2">
        <v>10.59497</v>
      </c>
      <c r="I68" s="2">
        <v>10.517440000000001</v>
      </c>
      <c r="J68" s="2">
        <v>10.148339999999999</v>
      </c>
      <c r="K68" s="2">
        <v>10.050050000000001</v>
      </c>
      <c r="L68" s="2">
        <v>9.6090219999999995</v>
      </c>
      <c r="M68" s="2">
        <v>8.8174910000000004</v>
      </c>
      <c r="N68" s="2">
        <v>8.2708650000000006</v>
      </c>
      <c r="O68" s="2">
        <v>7.9354979999999999</v>
      </c>
      <c r="P68" s="2">
        <v>7.6621889999999997</v>
      </c>
      <c r="Q68" s="2">
        <v>6.8125590000000003</v>
      </c>
      <c r="R68" s="2">
        <v>6.3193960000000002</v>
      </c>
      <c r="S68" s="2">
        <v>6.010586</v>
      </c>
      <c r="T68" s="30">
        <v>6.0677630000000002</v>
      </c>
      <c r="U68" s="2">
        <v>5.6634479999999998</v>
      </c>
      <c r="V68" s="2">
        <v>4.793469</v>
      </c>
      <c r="W68" s="2">
        <v>4.5724460000000002</v>
      </c>
    </row>
    <row r="70" spans="1:23" x14ac:dyDescent="0.35">
      <c r="A70" s="9" t="s">
        <v>46</v>
      </c>
    </row>
    <row r="71" spans="1:23" x14ac:dyDescent="0.35">
      <c r="A71" s="2" t="s">
        <v>22</v>
      </c>
      <c r="D71" s="10">
        <f t="shared" ref="D71:W71" si="24">D75</f>
        <v>0.26688699999999999</v>
      </c>
      <c r="E71" s="10">
        <f t="shared" si="24"/>
        <v>0.29538399999999998</v>
      </c>
      <c r="F71" s="10">
        <f t="shared" si="24"/>
        <v>0.25758599999999998</v>
      </c>
      <c r="G71" s="10">
        <f t="shared" si="24"/>
        <v>0.23760600000000001</v>
      </c>
      <c r="H71" s="10">
        <f t="shared" si="24"/>
        <v>0.246666</v>
      </c>
      <c r="I71" s="10">
        <f t="shared" si="24"/>
        <v>0.22040599999999999</v>
      </c>
      <c r="J71" s="10">
        <f t="shared" si="24"/>
        <v>0.243594</v>
      </c>
      <c r="K71" s="10">
        <f t="shared" si="24"/>
        <v>0.21762999999999999</v>
      </c>
      <c r="L71" s="10">
        <f t="shared" si="24"/>
        <v>0.23802400000000001</v>
      </c>
      <c r="M71" s="10">
        <f t="shared" si="24"/>
        <v>0.22262100000000001</v>
      </c>
      <c r="N71" s="10">
        <f t="shared" si="24"/>
        <v>0.18387100000000001</v>
      </c>
      <c r="O71" s="10">
        <f t="shared" si="24"/>
        <v>0.19233600000000001</v>
      </c>
      <c r="P71" s="10">
        <f t="shared" si="24"/>
        <v>0.182723</v>
      </c>
      <c r="Q71" s="10">
        <f t="shared" si="24"/>
        <v>0.17430499999999999</v>
      </c>
      <c r="R71" s="10">
        <f t="shared" si="24"/>
        <v>0.16112899999999999</v>
      </c>
      <c r="S71" s="10">
        <f t="shared" si="24"/>
        <v>0.12400700000000001</v>
      </c>
      <c r="T71" s="29">
        <f t="shared" si="24"/>
        <v>0.132742</v>
      </c>
      <c r="U71" s="29">
        <f t="shared" si="24"/>
        <v>0.12187000000000001</v>
      </c>
      <c r="V71" s="29">
        <f t="shared" si="24"/>
        <v>0.122279</v>
      </c>
      <c r="W71" s="29">
        <f t="shared" si="24"/>
        <v>0.113403</v>
      </c>
    </row>
    <row r="72" spans="1:23" x14ac:dyDescent="0.35">
      <c r="A72" s="17" t="s">
        <v>6</v>
      </c>
      <c r="B72" s="17"/>
      <c r="C72" s="17"/>
      <c r="D72" s="17"/>
      <c r="E72" s="18">
        <f t="shared" ref="E72:W72" si="25">(E71-$D71)/$D71</f>
        <v>0.10677552672104672</v>
      </c>
      <c r="F72" s="18">
        <f t="shared" si="25"/>
        <v>-3.4849955224495778E-2</v>
      </c>
      <c r="G72" s="18">
        <f t="shared" si="25"/>
        <v>-0.10971309955149548</v>
      </c>
      <c r="H72" s="18">
        <f t="shared" si="25"/>
        <v>-7.5766148220033164E-2</v>
      </c>
      <c r="I72" s="18">
        <f t="shared" si="25"/>
        <v>-0.1741598504235875</v>
      </c>
      <c r="J72" s="18">
        <f t="shared" si="25"/>
        <v>-8.7276637678118385E-2</v>
      </c>
      <c r="K72" s="18">
        <f t="shared" si="25"/>
        <v>-0.1845612562620135</v>
      </c>
      <c r="L72" s="18">
        <f t="shared" si="25"/>
        <v>-0.10814689362913882</v>
      </c>
      <c r="M72" s="18">
        <f t="shared" si="25"/>
        <v>-0.16586045779674535</v>
      </c>
      <c r="N72" s="18">
        <f t="shared" si="25"/>
        <v>-0.31105299246497575</v>
      </c>
      <c r="O72" s="18">
        <f t="shared" si="25"/>
        <v>-0.27933544908519331</v>
      </c>
      <c r="P72" s="18">
        <f t="shared" si="25"/>
        <v>-0.31535443839527588</v>
      </c>
      <c r="Q72" s="18">
        <f t="shared" si="25"/>
        <v>-0.34689587728139626</v>
      </c>
      <c r="R72" s="18">
        <f t="shared" si="25"/>
        <v>-0.39626508597271504</v>
      </c>
      <c r="S72" s="18">
        <f t="shared" si="25"/>
        <v>-0.53535766073281943</v>
      </c>
      <c r="T72" s="26">
        <f t="shared" si="25"/>
        <v>-0.50262845324050998</v>
      </c>
      <c r="U72" s="26">
        <f t="shared" si="25"/>
        <v>-0.54336479483826483</v>
      </c>
      <c r="V72" s="26">
        <f t="shared" si="25"/>
        <v>-0.54183231105299245</v>
      </c>
      <c r="W72" s="26">
        <f t="shared" si="25"/>
        <v>-0.57508983202628827</v>
      </c>
    </row>
    <row r="73" spans="1:23" x14ac:dyDescent="0.35">
      <c r="A73" s="11" t="s">
        <v>7</v>
      </c>
      <c r="D73" s="10"/>
      <c r="E73" s="21">
        <f t="shared" ref="E73:W73" si="26">(E71-D71)/D71</f>
        <v>0.10677552672104672</v>
      </c>
      <c r="F73" s="21">
        <f t="shared" si="26"/>
        <v>-0.12796224575467866</v>
      </c>
      <c r="G73" s="21">
        <f t="shared" si="26"/>
        <v>-7.756632736251183E-2</v>
      </c>
      <c r="H73" s="21">
        <f t="shared" si="26"/>
        <v>3.8130350243680652E-2</v>
      </c>
      <c r="I73" s="21">
        <f t="shared" si="26"/>
        <v>-0.10645974718850594</v>
      </c>
      <c r="J73" s="21">
        <f t="shared" si="26"/>
        <v>0.10520584739072446</v>
      </c>
      <c r="K73" s="21">
        <f t="shared" si="26"/>
        <v>-0.10658719016067725</v>
      </c>
      <c r="L73" s="21">
        <f t="shared" si="26"/>
        <v>9.3709506961356548E-2</v>
      </c>
      <c r="M73" s="21">
        <f t="shared" si="26"/>
        <v>-6.4711961818976232E-2</v>
      </c>
      <c r="N73" s="21">
        <f t="shared" si="26"/>
        <v>-0.17406264458429349</v>
      </c>
      <c r="O73" s="21">
        <f t="shared" si="26"/>
        <v>4.6037711221454169E-2</v>
      </c>
      <c r="P73" s="21">
        <f t="shared" si="26"/>
        <v>-4.998024290824396E-2</v>
      </c>
      <c r="Q73" s="21">
        <f t="shared" si="26"/>
        <v>-4.6069733968903799E-2</v>
      </c>
      <c r="R73" s="21">
        <f t="shared" si="26"/>
        <v>-7.5591635351825795E-2</v>
      </c>
      <c r="S73" s="22">
        <f t="shared" si="26"/>
        <v>-0.23038683291027678</v>
      </c>
      <c r="T73" s="23">
        <f t="shared" si="26"/>
        <v>7.0439571959647382E-2</v>
      </c>
      <c r="U73" s="23">
        <f t="shared" si="26"/>
        <v>-8.1903240873272914E-2</v>
      </c>
      <c r="V73" s="23">
        <f t="shared" si="26"/>
        <v>3.3560351193894535E-3</v>
      </c>
      <c r="W73" s="23">
        <f t="shared" si="26"/>
        <v>-7.258809771097241E-2</v>
      </c>
    </row>
    <row r="74" spans="1:23" x14ac:dyDescent="0.35">
      <c r="A74" s="2" t="s">
        <v>23</v>
      </c>
      <c r="D74" s="12">
        <f t="shared" ref="D74:W74" si="27">D71/D$17</f>
        <v>5.5358298186979826E-3</v>
      </c>
      <c r="E74" s="12">
        <f t="shared" si="27"/>
        <v>6.1903379882465165E-3</v>
      </c>
      <c r="F74" s="12">
        <f t="shared" si="27"/>
        <v>5.5635250675475072E-3</v>
      </c>
      <c r="G74" s="12">
        <f t="shared" si="27"/>
        <v>5.1798522422340457E-3</v>
      </c>
      <c r="H74" s="12">
        <f t="shared" si="27"/>
        <v>6.1447660365204363E-3</v>
      </c>
      <c r="I74" s="12">
        <f t="shared" si="27"/>
        <v>5.8358366518609685E-3</v>
      </c>
      <c r="J74" s="12">
        <f t="shared" si="27"/>
        <v>6.7391685592811312E-3</v>
      </c>
      <c r="K74" s="12">
        <f t="shared" si="27"/>
        <v>5.9004531266944387E-3</v>
      </c>
      <c r="L74" s="12">
        <f t="shared" si="27"/>
        <v>6.7164957513134466E-3</v>
      </c>
      <c r="M74" s="12">
        <f t="shared" si="27"/>
        <v>6.3932817743457999E-3</v>
      </c>
      <c r="N74" s="12">
        <f t="shared" si="27"/>
        <v>5.3796860673526563E-3</v>
      </c>
      <c r="O74" s="12">
        <f t="shared" si="27"/>
        <v>5.4034854566656545E-3</v>
      </c>
      <c r="P74" s="12">
        <f t="shared" si="27"/>
        <v>5.0962121426180694E-3</v>
      </c>
      <c r="Q74" s="12">
        <f t="shared" si="27"/>
        <v>4.829216684922929E-3</v>
      </c>
      <c r="R74" s="12">
        <f t="shared" si="27"/>
        <v>4.5327900770651876E-3</v>
      </c>
      <c r="S74" s="12">
        <f t="shared" si="27"/>
        <v>3.6837132684240334E-3</v>
      </c>
      <c r="T74" s="27">
        <f t="shared" si="27"/>
        <v>3.7281032100482166E-3</v>
      </c>
      <c r="U74" s="27">
        <f t="shared" si="27"/>
        <v>3.6363641580903117E-3</v>
      </c>
      <c r="V74" s="27">
        <f t="shared" si="27"/>
        <v>3.7363513481644683E-3</v>
      </c>
      <c r="W74" s="27">
        <f t="shared" si="27"/>
        <v>3.9613154858852322E-3</v>
      </c>
    </row>
    <row r="75" spans="1:23" x14ac:dyDescent="0.35">
      <c r="A75" s="2" t="s">
        <v>47</v>
      </c>
      <c r="B75" s="2" t="s">
        <v>48</v>
      </c>
      <c r="D75" s="2">
        <v>0.26688699999999999</v>
      </c>
      <c r="E75" s="2">
        <v>0.29538399999999998</v>
      </c>
      <c r="F75" s="2">
        <v>0.25758599999999998</v>
      </c>
      <c r="G75" s="2">
        <v>0.23760600000000001</v>
      </c>
      <c r="H75" s="2">
        <v>0.246666</v>
      </c>
      <c r="I75" s="2">
        <v>0.22040599999999999</v>
      </c>
      <c r="J75" s="2">
        <v>0.243594</v>
      </c>
      <c r="K75" s="2">
        <v>0.21762999999999999</v>
      </c>
      <c r="L75" s="2">
        <v>0.23802400000000001</v>
      </c>
      <c r="M75" s="2">
        <v>0.22262100000000001</v>
      </c>
      <c r="N75" s="2">
        <v>0.18387100000000001</v>
      </c>
      <c r="O75" s="2">
        <v>0.19233600000000001</v>
      </c>
      <c r="P75" s="2">
        <v>0.182723</v>
      </c>
      <c r="Q75" s="2">
        <v>0.17430499999999999</v>
      </c>
      <c r="R75" s="2">
        <v>0.16112899999999999</v>
      </c>
      <c r="S75" s="2">
        <v>0.12400700000000001</v>
      </c>
      <c r="T75" s="30">
        <v>0.132742</v>
      </c>
      <c r="U75" s="2">
        <v>0.12187000000000001</v>
      </c>
      <c r="V75" s="2">
        <v>0.122279</v>
      </c>
      <c r="W75" s="2">
        <v>0.113403</v>
      </c>
    </row>
    <row r="76" spans="1:23" x14ac:dyDescent="0.35">
      <c r="T76" s="30"/>
    </row>
    <row r="77" spans="1:23" x14ac:dyDescent="0.35">
      <c r="A77" s="9" t="s">
        <v>49</v>
      </c>
    </row>
    <row r="78" spans="1:23" x14ac:dyDescent="0.35">
      <c r="A78" s="2" t="s">
        <v>22</v>
      </c>
      <c r="D78" s="10">
        <f t="shared" ref="D78:W78" si="28">D82</f>
        <v>1.7191999999999999E-2</v>
      </c>
      <c r="E78" s="10">
        <f t="shared" si="28"/>
        <v>1.7926999999999998E-2</v>
      </c>
      <c r="F78" s="10">
        <f t="shared" si="28"/>
        <v>2.1760999999999999E-2</v>
      </c>
      <c r="G78" s="10">
        <f t="shared" si="28"/>
        <v>2.3036000000000001E-2</v>
      </c>
      <c r="H78" s="10">
        <f t="shared" si="28"/>
        <v>2.4664999999999999E-2</v>
      </c>
      <c r="I78" s="10">
        <f t="shared" si="28"/>
        <v>1.7621999999999999E-2</v>
      </c>
      <c r="J78" s="10">
        <f t="shared" si="28"/>
        <v>1.9806000000000001E-2</v>
      </c>
      <c r="K78" s="10">
        <f t="shared" si="28"/>
        <v>1.9310000000000001E-2</v>
      </c>
      <c r="L78" s="10">
        <f t="shared" si="28"/>
        <v>1.9443999999999999E-2</v>
      </c>
      <c r="M78" s="10">
        <f t="shared" si="28"/>
        <v>2.2481999999999999E-2</v>
      </c>
      <c r="N78" s="10">
        <f t="shared" si="28"/>
        <v>1.9744000000000001E-2</v>
      </c>
      <c r="O78" s="10">
        <f t="shared" si="28"/>
        <v>2.1235E-2</v>
      </c>
      <c r="P78" s="10">
        <f t="shared" si="28"/>
        <v>2.4390999999999999E-2</v>
      </c>
      <c r="Q78" s="10">
        <f t="shared" si="28"/>
        <v>2.3220000000000001E-2</v>
      </c>
      <c r="R78" s="10">
        <f t="shared" si="28"/>
        <v>2.3938999999999998E-2</v>
      </c>
      <c r="S78" s="10">
        <f t="shared" si="28"/>
        <v>2.9635000000000002E-2</v>
      </c>
      <c r="T78" s="29">
        <f t="shared" si="28"/>
        <v>3.0197999999999999E-2</v>
      </c>
      <c r="U78" s="29">
        <f t="shared" si="28"/>
        <v>3.6914000000000002E-2</v>
      </c>
      <c r="V78" s="29">
        <f t="shared" si="28"/>
        <v>3.0016999999999999E-2</v>
      </c>
      <c r="W78" s="29">
        <f t="shared" si="28"/>
        <v>3.1650999999999999E-2</v>
      </c>
    </row>
    <row r="79" spans="1:23" x14ac:dyDescent="0.35">
      <c r="A79" s="17" t="s">
        <v>6</v>
      </c>
      <c r="B79" s="17"/>
      <c r="C79" s="17"/>
      <c r="D79" s="17"/>
      <c r="E79" s="18">
        <f t="shared" ref="E79:W79" si="29">(E78-$D78)/$D78</f>
        <v>4.2752442996742648E-2</v>
      </c>
      <c r="F79" s="18">
        <f t="shared" si="29"/>
        <v>0.26576314564913917</v>
      </c>
      <c r="G79" s="18">
        <f t="shared" si="29"/>
        <v>0.33992554676593778</v>
      </c>
      <c r="H79" s="18">
        <f t="shared" si="29"/>
        <v>0.43467892042810613</v>
      </c>
      <c r="I79" s="18">
        <f t="shared" si="29"/>
        <v>2.5011633317822236E-2</v>
      </c>
      <c r="J79" s="18">
        <f t="shared" si="29"/>
        <v>0.15204746393671487</v>
      </c>
      <c r="K79" s="18">
        <f t="shared" si="29"/>
        <v>0.12319683573755247</v>
      </c>
      <c r="L79" s="18">
        <f t="shared" si="29"/>
        <v>0.13099115867845512</v>
      </c>
      <c r="M79" s="18">
        <f t="shared" si="29"/>
        <v>0.3077012563983248</v>
      </c>
      <c r="N79" s="18">
        <f t="shared" si="29"/>
        <v>0.14844113541181958</v>
      </c>
      <c r="O79" s="18">
        <f t="shared" si="29"/>
        <v>0.23516751977664041</v>
      </c>
      <c r="P79" s="18">
        <f t="shared" si="29"/>
        <v>0.41874127501163338</v>
      </c>
      <c r="Q79" s="18">
        <f t="shared" si="29"/>
        <v>0.35062819916240129</v>
      </c>
      <c r="R79" s="18">
        <f t="shared" si="29"/>
        <v>0.39244997673336435</v>
      </c>
      <c r="S79" s="18">
        <f t="shared" si="29"/>
        <v>0.72376686831084247</v>
      </c>
      <c r="T79" s="26">
        <f t="shared" si="29"/>
        <v>0.75651465798045603</v>
      </c>
      <c r="U79" s="26">
        <f t="shared" si="29"/>
        <v>1.1471614704513731</v>
      </c>
      <c r="V79" s="26">
        <f t="shared" si="29"/>
        <v>0.74598650535132627</v>
      </c>
      <c r="W79" s="26">
        <f t="shared" si="29"/>
        <v>0.84103071195905077</v>
      </c>
    </row>
    <row r="80" spans="1:23" x14ac:dyDescent="0.35">
      <c r="A80" s="11" t="s">
        <v>7</v>
      </c>
      <c r="D80" s="10"/>
      <c r="E80" s="21">
        <f t="shared" ref="E80:W80" si="30">(E78-D78)/D78</f>
        <v>4.2752442996742648E-2</v>
      </c>
      <c r="F80" s="21">
        <f t="shared" si="30"/>
        <v>0.21386735092318854</v>
      </c>
      <c r="G80" s="21">
        <f t="shared" si="30"/>
        <v>5.8591057396259451E-2</v>
      </c>
      <c r="H80" s="21">
        <f t="shared" si="30"/>
        <v>7.0715401979510262E-2</v>
      </c>
      <c r="I80" s="21">
        <f t="shared" si="30"/>
        <v>-0.28554632069734442</v>
      </c>
      <c r="J80" s="21">
        <f t="shared" si="30"/>
        <v>0.12393598910452855</v>
      </c>
      <c r="K80" s="21">
        <f t="shared" si="30"/>
        <v>-2.5042916287993534E-2</v>
      </c>
      <c r="L80" s="21">
        <f t="shared" si="30"/>
        <v>6.9394096323147957E-3</v>
      </c>
      <c r="M80" s="21">
        <f t="shared" si="30"/>
        <v>0.15624357128162925</v>
      </c>
      <c r="N80" s="21">
        <f t="shared" si="30"/>
        <v>-0.12178631794324338</v>
      </c>
      <c r="O80" s="21">
        <f t="shared" si="30"/>
        <v>7.5516612641815195E-2</v>
      </c>
      <c r="P80" s="21">
        <f t="shared" si="30"/>
        <v>0.14862255709912875</v>
      </c>
      <c r="Q80" s="21">
        <f t="shared" si="30"/>
        <v>-4.8009511705137078E-2</v>
      </c>
      <c r="R80" s="21">
        <f t="shared" si="30"/>
        <v>3.0964685615848295E-2</v>
      </c>
      <c r="S80" s="22">
        <f t="shared" si="30"/>
        <v>0.23793809265215771</v>
      </c>
      <c r="T80" s="23">
        <f t="shared" si="30"/>
        <v>1.8997806647545048E-2</v>
      </c>
      <c r="U80" s="23">
        <f t="shared" si="30"/>
        <v>0.2223988343598915</v>
      </c>
      <c r="V80" s="23">
        <f t="shared" si="30"/>
        <v>-0.18683968142168292</v>
      </c>
      <c r="W80" s="23">
        <f t="shared" si="30"/>
        <v>5.4435819702168778E-2</v>
      </c>
    </row>
    <row r="81" spans="1:23" x14ac:dyDescent="0.35">
      <c r="A81" s="2" t="s">
        <v>23</v>
      </c>
      <c r="D81" s="12">
        <f t="shared" ref="D81:W81" si="31">D78/D$17</f>
        <v>3.5660030740746352E-4</v>
      </c>
      <c r="E81" s="12">
        <f t="shared" si="31"/>
        <v>3.7569465209793119E-4</v>
      </c>
      <c r="F81" s="12">
        <f t="shared" si="31"/>
        <v>4.7000950748449569E-4</v>
      </c>
      <c r="G81" s="12">
        <f t="shared" si="31"/>
        <v>5.0218881784173583E-4</v>
      </c>
      <c r="H81" s="12">
        <f t="shared" si="31"/>
        <v>6.1443674560246063E-4</v>
      </c>
      <c r="I81" s="12">
        <f t="shared" si="31"/>
        <v>4.6658944619971319E-4</v>
      </c>
      <c r="J81" s="12">
        <f t="shared" si="31"/>
        <v>5.4794441769962356E-4</v>
      </c>
      <c r="K81" s="12">
        <f t="shared" si="31"/>
        <v>5.2353880382516023E-4</v>
      </c>
      <c r="L81" s="12">
        <f t="shared" si="31"/>
        <v>5.4866544293238775E-4</v>
      </c>
      <c r="M81" s="12">
        <f t="shared" si="31"/>
        <v>6.4564331689661919E-4</v>
      </c>
      <c r="N81" s="12">
        <f t="shared" si="31"/>
        <v>5.7766870095779565E-4</v>
      </c>
      <c r="O81" s="12">
        <f t="shared" si="31"/>
        <v>5.9657585513005977E-4</v>
      </c>
      <c r="P81" s="12">
        <f t="shared" si="31"/>
        <v>6.8027402336102917E-4</v>
      </c>
      <c r="Q81" s="12">
        <f t="shared" si="31"/>
        <v>6.433229765291324E-4</v>
      </c>
      <c r="R81" s="12">
        <f t="shared" si="31"/>
        <v>6.734384353832241E-4</v>
      </c>
      <c r="S81" s="12">
        <f t="shared" si="31"/>
        <v>8.8032806784896201E-4</v>
      </c>
      <c r="T81" s="27">
        <f t="shared" si="31"/>
        <v>8.4812087159328654E-4</v>
      </c>
      <c r="U81" s="27">
        <f t="shared" si="31"/>
        <v>1.1014420819869186E-3</v>
      </c>
      <c r="V81" s="27">
        <f t="shared" si="31"/>
        <v>9.171980341502044E-4</v>
      </c>
      <c r="W81" s="27">
        <f t="shared" si="31"/>
        <v>1.1056109313135761E-3</v>
      </c>
    </row>
    <row r="82" spans="1:23" x14ac:dyDescent="0.35">
      <c r="A82" s="2" t="s">
        <v>50</v>
      </c>
      <c r="B82" s="2" t="s">
        <v>51</v>
      </c>
      <c r="D82" s="2">
        <v>1.7191999999999999E-2</v>
      </c>
      <c r="E82" s="2">
        <v>1.7926999999999998E-2</v>
      </c>
      <c r="F82" s="2">
        <v>2.1760999999999999E-2</v>
      </c>
      <c r="G82" s="2">
        <v>2.3036000000000001E-2</v>
      </c>
      <c r="H82" s="2">
        <v>2.4664999999999999E-2</v>
      </c>
      <c r="I82" s="2">
        <v>1.7621999999999999E-2</v>
      </c>
      <c r="J82" s="2">
        <v>1.9806000000000001E-2</v>
      </c>
      <c r="K82" s="2">
        <v>1.9310000000000001E-2</v>
      </c>
      <c r="L82" s="2">
        <v>1.9443999999999999E-2</v>
      </c>
      <c r="M82" s="2">
        <v>2.2481999999999999E-2</v>
      </c>
      <c r="N82" s="2">
        <v>1.9744000000000001E-2</v>
      </c>
      <c r="O82" s="2">
        <v>2.1235E-2</v>
      </c>
      <c r="P82" s="2">
        <v>2.4390999999999999E-2</v>
      </c>
      <c r="Q82" s="2">
        <v>2.3220000000000001E-2</v>
      </c>
      <c r="R82" s="2">
        <v>2.3938999999999998E-2</v>
      </c>
      <c r="S82" s="2">
        <v>2.9635000000000002E-2</v>
      </c>
      <c r="T82" s="30">
        <v>3.0197999999999999E-2</v>
      </c>
      <c r="U82" s="2">
        <v>3.6914000000000002E-2</v>
      </c>
      <c r="V82" s="2">
        <v>3.0016999999999999E-2</v>
      </c>
      <c r="W82" s="2">
        <v>3.1650999999999999E-2</v>
      </c>
    </row>
    <row r="85" spans="1:23" x14ac:dyDescent="0.35">
      <c r="A85" s="24" t="s">
        <v>52</v>
      </c>
    </row>
    <row r="86" spans="1:23" x14ac:dyDescent="0.35">
      <c r="A86" s="2" t="s">
        <v>53</v>
      </c>
    </row>
    <row r="87" spans="1:23" x14ac:dyDescent="0.35">
      <c r="A87" s="4" t="s">
        <v>54</v>
      </c>
      <c r="B87" s="4"/>
      <c r="C87" s="4"/>
    </row>
    <row r="88" spans="1:23" x14ac:dyDescent="0.35">
      <c r="A88" s="4" t="s">
        <v>55</v>
      </c>
      <c r="B88" s="4"/>
      <c r="C88" s="4"/>
    </row>
    <row r="89" spans="1:23" x14ac:dyDescent="0.35">
      <c r="A89" s="4" t="s">
        <v>56</v>
      </c>
      <c r="B89" s="4"/>
      <c r="C89" s="4"/>
    </row>
    <row r="90" spans="1:23" x14ac:dyDescent="0.35">
      <c r="A90" s="4" t="s">
        <v>57</v>
      </c>
      <c r="B90" s="4"/>
      <c r="C90" s="4"/>
    </row>
    <row r="91" spans="1:23" x14ac:dyDescent="0.35">
      <c r="A91" s="35" t="s">
        <v>58</v>
      </c>
      <c r="B91" s="6"/>
      <c r="C91" s="6"/>
    </row>
    <row r="92" spans="1:23" x14ac:dyDescent="0.35">
      <c r="A92" s="2" t="s">
        <v>22</v>
      </c>
      <c r="D92" s="10">
        <f t="shared" ref="D92:W92" si="32">D98+D105+D112+D119</f>
        <v>11.909130000000001</v>
      </c>
      <c r="E92" s="10">
        <f t="shared" si="32"/>
        <v>11.323267000000001</v>
      </c>
      <c r="F92" s="10">
        <f t="shared" si="32"/>
        <v>9.7969010000000001</v>
      </c>
      <c r="G92" s="10">
        <f t="shared" si="32"/>
        <v>12.574253000000001</v>
      </c>
      <c r="H92" s="10">
        <f t="shared" si="32"/>
        <v>11.086641999999999</v>
      </c>
      <c r="I92" s="10">
        <f t="shared" si="32"/>
        <v>10.648311</v>
      </c>
      <c r="J92" s="10">
        <f t="shared" si="32"/>
        <v>10.700290999999998</v>
      </c>
      <c r="K92" s="10">
        <f t="shared" si="32"/>
        <v>10.583184000000001</v>
      </c>
      <c r="L92" s="10">
        <f t="shared" si="32"/>
        <v>10.931837</v>
      </c>
      <c r="M92" s="10">
        <f t="shared" si="32"/>
        <v>9.8983230000000013</v>
      </c>
      <c r="N92" s="10">
        <f t="shared" si="32"/>
        <v>10.548951000000001</v>
      </c>
      <c r="O92" s="10">
        <f t="shared" si="32"/>
        <v>11.405707000000001</v>
      </c>
      <c r="P92" s="10">
        <f t="shared" si="32"/>
        <v>11.802818000000002</v>
      </c>
      <c r="Q92" s="10">
        <f t="shared" si="32"/>
        <v>11.675970999999999</v>
      </c>
      <c r="R92" s="10">
        <f t="shared" si="32"/>
        <v>11.863074000000001</v>
      </c>
      <c r="S92" s="10">
        <f t="shared" si="32"/>
        <v>10.539849</v>
      </c>
      <c r="T92" s="10">
        <f t="shared" si="32"/>
        <v>10.381072</v>
      </c>
      <c r="U92" s="10">
        <f t="shared" si="32"/>
        <v>8.7108260000000008</v>
      </c>
      <c r="V92" s="10">
        <f t="shared" si="32"/>
        <v>9.1604520000000011</v>
      </c>
      <c r="W92" s="10">
        <f t="shared" si="32"/>
        <v>6.0264550000000003</v>
      </c>
    </row>
    <row r="93" spans="1:23" x14ac:dyDescent="0.35">
      <c r="A93" s="17" t="s">
        <v>6</v>
      </c>
      <c r="B93" s="17"/>
      <c r="C93" s="17"/>
      <c r="D93" s="17"/>
      <c r="E93" s="18">
        <f t="shared" ref="E93:W93" si="33">(E92-$D92)/$D92</f>
        <v>-4.91944415754971E-2</v>
      </c>
      <c r="F93" s="18">
        <f t="shared" si="33"/>
        <v>-0.17736215827688512</v>
      </c>
      <c r="G93" s="18">
        <f t="shared" si="33"/>
        <v>5.584983957686241E-2</v>
      </c>
      <c r="H93" s="18">
        <f t="shared" si="33"/>
        <v>-6.9063651165114634E-2</v>
      </c>
      <c r="I93" s="18">
        <f t="shared" si="33"/>
        <v>-0.10586995019787351</v>
      </c>
      <c r="J93" s="18">
        <f t="shared" si="33"/>
        <v>-0.10150523170038472</v>
      </c>
      <c r="K93" s="18">
        <f t="shared" si="33"/>
        <v>-0.11133861163661829</v>
      </c>
      <c r="L93" s="18">
        <f t="shared" si="33"/>
        <v>-8.2062501626903164E-2</v>
      </c>
      <c r="M93" s="18">
        <f t="shared" si="33"/>
        <v>-0.16884583508619014</v>
      </c>
      <c r="N93" s="18">
        <f t="shared" si="33"/>
        <v>-0.11421312891873717</v>
      </c>
      <c r="O93" s="18">
        <f t="shared" si="33"/>
        <v>-4.2272021549852899E-2</v>
      </c>
      <c r="P93" s="18">
        <f t="shared" si="33"/>
        <v>-8.9269325299160453E-3</v>
      </c>
      <c r="Q93" s="18">
        <f t="shared" si="33"/>
        <v>-1.957817237699163E-2</v>
      </c>
      <c r="R93" s="18">
        <f t="shared" si="33"/>
        <v>-3.867285015782017E-3</v>
      </c>
      <c r="S93" s="18">
        <f t="shared" si="33"/>
        <v>-0.1149774164863429</v>
      </c>
      <c r="T93" s="26">
        <f t="shared" si="33"/>
        <v>-0.12830979257090999</v>
      </c>
      <c r="U93" s="26">
        <f t="shared" si="33"/>
        <v>-0.26855899633306546</v>
      </c>
      <c r="V93" s="26">
        <f t="shared" si="33"/>
        <v>-0.23080426529897646</v>
      </c>
      <c r="W93" s="26">
        <f t="shared" si="33"/>
        <v>-0.49396345492911742</v>
      </c>
    </row>
    <row r="94" spans="1:23" x14ac:dyDescent="0.35">
      <c r="A94" s="11" t="s">
        <v>7</v>
      </c>
      <c r="D94" s="10"/>
      <c r="E94" s="21">
        <f t="shared" ref="E94:W94" si="34">(E92-D92)/D92</f>
        <v>-4.91944415754971E-2</v>
      </c>
      <c r="F94" s="21">
        <f t="shared" si="34"/>
        <v>-0.13479908227899254</v>
      </c>
      <c r="G94" s="21">
        <f t="shared" si="34"/>
        <v>0.2834929127078043</v>
      </c>
      <c r="H94" s="21">
        <f t="shared" si="34"/>
        <v>-0.11830611329356909</v>
      </c>
      <c r="I94" s="21">
        <f t="shared" si="34"/>
        <v>-3.9536858861321564E-2</v>
      </c>
      <c r="J94" s="21">
        <f t="shared" si="34"/>
        <v>4.8815253423757608E-3</v>
      </c>
      <c r="K94" s="21">
        <f t="shared" si="34"/>
        <v>-1.0944281795700435E-2</v>
      </c>
      <c r="L94" s="21">
        <f t="shared" si="34"/>
        <v>3.2944055399584733E-2</v>
      </c>
      <c r="M94" s="21">
        <f t="shared" si="34"/>
        <v>-9.4541658460512948E-2</v>
      </c>
      <c r="N94" s="21">
        <f t="shared" si="34"/>
        <v>6.5731134455806223E-2</v>
      </c>
      <c r="O94" s="21">
        <f t="shared" si="34"/>
        <v>8.1217175053709192E-2</v>
      </c>
      <c r="P94" s="21">
        <f t="shared" si="34"/>
        <v>3.4816868432618914E-2</v>
      </c>
      <c r="Q94" s="21">
        <f t="shared" si="34"/>
        <v>-1.0747179190596961E-2</v>
      </c>
      <c r="R94" s="21">
        <f t="shared" si="34"/>
        <v>1.6024620136518175E-2</v>
      </c>
      <c r="S94" s="22">
        <f t="shared" si="34"/>
        <v>-0.11154149421979502</v>
      </c>
      <c r="T94" s="23">
        <f t="shared" si="34"/>
        <v>-1.5064447317983455E-2</v>
      </c>
      <c r="U94" s="23">
        <f t="shared" si="34"/>
        <v>-0.16089340291638463</v>
      </c>
      <c r="V94" s="23">
        <f t="shared" si="34"/>
        <v>5.161691899252726E-2</v>
      </c>
      <c r="W94" s="23">
        <f t="shared" si="34"/>
        <v>-0.34212252845165286</v>
      </c>
    </row>
    <row r="95" spans="1:23" x14ac:dyDescent="0.35">
      <c r="A95" s="2" t="s">
        <v>23</v>
      </c>
      <c r="D95" s="12">
        <f t="shared" ref="D95:W95" si="35">D92/D$17</f>
        <v>0.24702183684012602</v>
      </c>
      <c r="E95" s="12">
        <f t="shared" si="35"/>
        <v>0.23730076734406125</v>
      </c>
      <c r="F95" s="12">
        <f t="shared" si="35"/>
        <v>0.2116004142219734</v>
      </c>
      <c r="G95" s="12">
        <f t="shared" si="35"/>
        <v>0.27412090854805088</v>
      </c>
      <c r="H95" s="12">
        <f t="shared" si="35"/>
        <v>0.27618245409039349</v>
      </c>
      <c r="I95" s="12">
        <f t="shared" si="35"/>
        <v>0.28194243175872857</v>
      </c>
      <c r="J95" s="12">
        <f t="shared" si="35"/>
        <v>0.29602972438713121</v>
      </c>
      <c r="K95" s="12">
        <f t="shared" si="35"/>
        <v>0.2869346189550272</v>
      </c>
      <c r="L95" s="12">
        <f t="shared" si="35"/>
        <v>0.30847156910459084</v>
      </c>
      <c r="M95" s="12">
        <f t="shared" si="35"/>
        <v>0.28426234736385092</v>
      </c>
      <c r="N95" s="12">
        <f t="shared" si="35"/>
        <v>0.30864053994314422</v>
      </c>
      <c r="O95" s="12">
        <f t="shared" si="35"/>
        <v>0.32043180630505813</v>
      </c>
      <c r="P95" s="12">
        <f t="shared" si="35"/>
        <v>0.32918496526825375</v>
      </c>
      <c r="Q95" s="12">
        <f t="shared" si="35"/>
        <v>0.32348925140343798</v>
      </c>
      <c r="R95" s="12">
        <f t="shared" si="35"/>
        <v>0.33372530153287133</v>
      </c>
      <c r="S95" s="12">
        <f t="shared" si="35"/>
        <v>0.31309346737269489</v>
      </c>
      <c r="T95" s="27">
        <f t="shared" si="35"/>
        <v>0.29155585908711379</v>
      </c>
      <c r="U95" s="27">
        <f t="shared" si="35"/>
        <v>0.25991413353377535</v>
      </c>
      <c r="V95" s="27">
        <f t="shared" si="35"/>
        <v>0.2799063386190262</v>
      </c>
      <c r="W95" s="27">
        <f t="shared" si="35"/>
        <v>0.21051197513725817</v>
      </c>
    </row>
    <row r="96" spans="1:23" x14ac:dyDescent="0.35"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</row>
    <row r="97" spans="1:23" x14ac:dyDescent="0.35">
      <c r="A97" s="9" t="s">
        <v>59</v>
      </c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/>
    </row>
    <row r="98" spans="1:23" x14ac:dyDescent="0.35">
      <c r="A98" s="2" t="s">
        <v>22</v>
      </c>
      <c r="D98" s="10">
        <f t="shared" ref="D98:W98" si="36">D102</f>
        <v>2.162E-2</v>
      </c>
      <c r="E98" s="10">
        <f t="shared" si="36"/>
        <v>1.8100000000000002E-2</v>
      </c>
      <c r="F98" s="10">
        <f t="shared" si="36"/>
        <v>1.541E-2</v>
      </c>
      <c r="G98" s="10">
        <f t="shared" si="36"/>
        <v>1.277E-2</v>
      </c>
      <c r="H98" s="10">
        <f t="shared" si="36"/>
        <v>1.15E-2</v>
      </c>
      <c r="I98" s="10">
        <f t="shared" si="36"/>
        <v>1.1469999999999999E-2</v>
      </c>
      <c r="J98" s="10">
        <f t="shared" si="36"/>
        <v>1.1440000000000001E-2</v>
      </c>
      <c r="K98" s="10">
        <f t="shared" si="36"/>
        <v>1.023E-2</v>
      </c>
      <c r="L98" s="10">
        <f t="shared" si="36"/>
        <v>8.3199999999999993E-3</v>
      </c>
      <c r="M98" s="10">
        <f t="shared" si="36"/>
        <v>8.2199999999999999E-3</v>
      </c>
      <c r="N98" s="10">
        <f t="shared" si="36"/>
        <v>7.3099999999999997E-3</v>
      </c>
      <c r="O98" s="10">
        <f t="shared" si="36"/>
        <v>6.3600000000000002E-3</v>
      </c>
      <c r="P98" s="10">
        <f t="shared" si="36"/>
        <v>5.5199999999999997E-3</v>
      </c>
      <c r="Q98" s="10">
        <f t="shared" si="36"/>
        <v>4.5999999999999999E-3</v>
      </c>
      <c r="R98" s="10">
        <f t="shared" si="36"/>
        <v>3.98E-3</v>
      </c>
      <c r="S98" s="10">
        <f t="shared" si="36"/>
        <v>3.0999999999999999E-3</v>
      </c>
      <c r="T98" s="29">
        <f t="shared" si="36"/>
        <v>2.7499999999999998E-3</v>
      </c>
      <c r="U98" s="29">
        <f t="shared" si="36"/>
        <v>2.2799999999999999E-3</v>
      </c>
      <c r="V98" s="29">
        <f t="shared" si="36"/>
        <v>1.1299999999999999E-3</v>
      </c>
      <c r="W98" s="29">
        <f t="shared" si="36"/>
        <v>1.8500000000000001E-3</v>
      </c>
    </row>
    <row r="99" spans="1:23" x14ac:dyDescent="0.35">
      <c r="A99" s="17" t="s">
        <v>6</v>
      </c>
      <c r="B99" s="17"/>
      <c r="C99" s="17"/>
      <c r="D99" s="17"/>
      <c r="E99" s="18">
        <f t="shared" ref="E99:W99" si="37">(E98-$D98)/$D98</f>
        <v>-0.16281221091581863</v>
      </c>
      <c r="F99" s="18">
        <f t="shared" si="37"/>
        <v>-0.28723404255319152</v>
      </c>
      <c r="G99" s="18">
        <f t="shared" si="37"/>
        <v>-0.40934320074005554</v>
      </c>
      <c r="H99" s="18">
        <f t="shared" si="37"/>
        <v>-0.46808510638297873</v>
      </c>
      <c r="I99" s="18">
        <f t="shared" si="37"/>
        <v>-0.46947271045328404</v>
      </c>
      <c r="J99" s="18">
        <f t="shared" si="37"/>
        <v>-0.47086031452358923</v>
      </c>
      <c r="K99" s="18">
        <f t="shared" si="37"/>
        <v>-0.52682701202590199</v>
      </c>
      <c r="L99" s="18">
        <f t="shared" si="37"/>
        <v>-0.61517113783533772</v>
      </c>
      <c r="M99" s="18">
        <f t="shared" si="37"/>
        <v>-0.61979648473635529</v>
      </c>
      <c r="N99" s="18">
        <f t="shared" si="37"/>
        <v>-0.66188714153561512</v>
      </c>
      <c r="O99" s="18">
        <f t="shared" si="37"/>
        <v>-0.70582793709528213</v>
      </c>
      <c r="P99" s="18">
        <f t="shared" si="37"/>
        <v>-0.74468085106382975</v>
      </c>
      <c r="Q99" s="18">
        <f t="shared" si="37"/>
        <v>-0.78723404255319152</v>
      </c>
      <c r="R99" s="18">
        <f t="shared" si="37"/>
        <v>-0.81591119333950046</v>
      </c>
      <c r="S99" s="18">
        <f t="shared" si="37"/>
        <v>-0.85661424606845515</v>
      </c>
      <c r="T99" s="26">
        <f t="shared" si="37"/>
        <v>-0.87280296022201675</v>
      </c>
      <c r="U99" s="26">
        <f t="shared" si="37"/>
        <v>-0.89454209065679924</v>
      </c>
      <c r="V99" s="26">
        <f t="shared" si="37"/>
        <v>-0.94773358001850139</v>
      </c>
      <c r="W99" s="26">
        <f t="shared" si="37"/>
        <v>-0.91443108233117476</v>
      </c>
    </row>
    <row r="100" spans="1:23" x14ac:dyDescent="0.35">
      <c r="A100" s="11" t="s">
        <v>7</v>
      </c>
      <c r="D100" s="10"/>
      <c r="E100" s="21">
        <f t="shared" ref="E100:W100" si="38">(E98-D98)/D98</f>
        <v>-0.16281221091581863</v>
      </c>
      <c r="F100" s="21">
        <f t="shared" si="38"/>
        <v>-0.14861878453038679</v>
      </c>
      <c r="G100" s="21">
        <f t="shared" si="38"/>
        <v>-0.17131732641142117</v>
      </c>
      <c r="H100" s="21">
        <f t="shared" si="38"/>
        <v>-9.9451840250587342E-2</v>
      </c>
      <c r="I100" s="21">
        <f t="shared" si="38"/>
        <v>-2.6086956521739575E-3</v>
      </c>
      <c r="J100" s="21">
        <f t="shared" si="38"/>
        <v>-2.615518744550896E-3</v>
      </c>
      <c r="K100" s="21">
        <f t="shared" si="38"/>
        <v>-0.10576923076923085</v>
      </c>
      <c r="L100" s="21">
        <f t="shared" si="38"/>
        <v>-0.18670576735092867</v>
      </c>
      <c r="M100" s="21">
        <f t="shared" si="38"/>
        <v>-1.2019230769230697E-2</v>
      </c>
      <c r="N100" s="21">
        <f t="shared" si="38"/>
        <v>-0.11070559610705599</v>
      </c>
      <c r="O100" s="21">
        <f t="shared" si="38"/>
        <v>-0.1299589603283173</v>
      </c>
      <c r="P100" s="21">
        <f t="shared" si="38"/>
        <v>-0.13207547169811329</v>
      </c>
      <c r="Q100" s="21">
        <f t="shared" si="38"/>
        <v>-0.16666666666666663</v>
      </c>
      <c r="R100" s="21">
        <f t="shared" si="38"/>
        <v>-0.13478260869565215</v>
      </c>
      <c r="S100" s="22">
        <f t="shared" si="38"/>
        <v>-0.221105527638191</v>
      </c>
      <c r="T100" s="23">
        <f t="shared" si="38"/>
        <v>-0.11290322580645164</v>
      </c>
      <c r="U100" s="23">
        <f t="shared" si="38"/>
        <v>-0.1709090909090909</v>
      </c>
      <c r="V100" s="23">
        <f t="shared" si="38"/>
        <v>-0.50438596491228072</v>
      </c>
      <c r="W100" s="23">
        <f t="shared" si="38"/>
        <v>0.63716814159292057</v>
      </c>
    </row>
    <row r="101" spans="1:23" x14ac:dyDescent="0.35">
      <c r="A101" s="2" t="s">
        <v>23</v>
      </c>
      <c r="D101" s="12">
        <f t="shared" ref="D101:W101" si="39">D98/D$17</f>
        <v>4.484468733218568E-4</v>
      </c>
      <c r="E101" s="12">
        <f t="shared" si="39"/>
        <v>3.7932019874895717E-4</v>
      </c>
      <c r="F101" s="12">
        <f t="shared" si="39"/>
        <v>3.3283610635246902E-4</v>
      </c>
      <c r="G101" s="12">
        <f t="shared" si="39"/>
        <v>2.7838822728941506E-4</v>
      </c>
      <c r="H101" s="12">
        <f t="shared" si="39"/>
        <v>2.8647973137759165E-4</v>
      </c>
      <c r="I101" s="12">
        <f t="shared" si="39"/>
        <v>3.0369883940022189E-4</v>
      </c>
      <c r="J101" s="12">
        <f t="shared" si="39"/>
        <v>3.1649420067069036E-4</v>
      </c>
      <c r="K101" s="12">
        <f t="shared" si="39"/>
        <v>2.7735898307257323E-4</v>
      </c>
      <c r="L101" s="12">
        <f t="shared" si="39"/>
        <v>2.3477147115806755E-4</v>
      </c>
      <c r="M101" s="12">
        <f t="shared" si="39"/>
        <v>2.3606387620719733E-4</v>
      </c>
      <c r="N101" s="12">
        <f t="shared" si="39"/>
        <v>2.1387551681531028E-4</v>
      </c>
      <c r="O101" s="12">
        <f t="shared" si="39"/>
        <v>1.786777696551533E-4</v>
      </c>
      <c r="P101" s="12">
        <f t="shared" si="39"/>
        <v>1.5395484436689274E-4</v>
      </c>
      <c r="Q101" s="12">
        <f t="shared" si="39"/>
        <v>1.274455509058574E-4</v>
      </c>
      <c r="R101" s="12">
        <f t="shared" si="39"/>
        <v>1.1196311344773098E-4</v>
      </c>
      <c r="S101" s="12">
        <f t="shared" si="39"/>
        <v>9.2087633215177383E-5</v>
      </c>
      <c r="T101" s="27">
        <f t="shared" si="39"/>
        <v>7.723466444405384E-5</v>
      </c>
      <c r="U101" s="27">
        <f t="shared" si="39"/>
        <v>6.8030772794337485E-5</v>
      </c>
      <c r="V101" s="27">
        <f t="shared" si="39"/>
        <v>3.452822662457044E-5</v>
      </c>
      <c r="W101" s="27">
        <f t="shared" si="39"/>
        <v>6.4622925750532878E-5</v>
      </c>
    </row>
    <row r="102" spans="1:23" x14ac:dyDescent="0.35">
      <c r="A102" s="2" t="s">
        <v>61</v>
      </c>
      <c r="B102" s="2" t="s">
        <v>62</v>
      </c>
      <c r="D102" s="2">
        <v>2.162E-2</v>
      </c>
      <c r="E102" s="2">
        <v>1.8100000000000002E-2</v>
      </c>
      <c r="F102" s="2">
        <v>1.541E-2</v>
      </c>
      <c r="G102" s="2">
        <v>1.277E-2</v>
      </c>
      <c r="H102" s="2">
        <v>1.15E-2</v>
      </c>
      <c r="I102" s="2">
        <v>1.1469999999999999E-2</v>
      </c>
      <c r="J102" s="2">
        <v>1.1440000000000001E-2</v>
      </c>
      <c r="K102" s="2">
        <v>1.023E-2</v>
      </c>
      <c r="L102" s="2">
        <v>8.3199999999999993E-3</v>
      </c>
      <c r="M102" s="2">
        <v>8.2199999999999999E-3</v>
      </c>
      <c r="N102" s="2">
        <v>7.3099999999999997E-3</v>
      </c>
      <c r="O102" s="2">
        <v>6.3600000000000002E-3</v>
      </c>
      <c r="P102" s="2">
        <v>5.5199999999999997E-3</v>
      </c>
      <c r="Q102" s="2">
        <v>4.5999999999999999E-3</v>
      </c>
      <c r="R102" s="2">
        <v>3.98E-3</v>
      </c>
      <c r="S102" s="2">
        <v>3.0999999999999999E-3</v>
      </c>
      <c r="T102" s="30">
        <v>2.7499999999999998E-3</v>
      </c>
      <c r="U102" s="2">
        <v>2.2799999999999999E-3</v>
      </c>
      <c r="V102" s="2">
        <v>1.1299999999999999E-3</v>
      </c>
      <c r="W102" s="2">
        <v>1.8500000000000001E-3</v>
      </c>
    </row>
    <row r="103" spans="1:23" x14ac:dyDescent="0.35">
      <c r="T103"/>
    </row>
    <row r="104" spans="1:23" x14ac:dyDescent="0.35">
      <c r="A104" s="9" t="s">
        <v>63</v>
      </c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/>
      <c r="U104"/>
    </row>
    <row r="105" spans="1:23" x14ac:dyDescent="0.35">
      <c r="A105" s="2" t="s">
        <v>22</v>
      </c>
      <c r="D105" s="10">
        <f>D109</f>
        <v>10.17202</v>
      </c>
      <c r="E105" s="10">
        <f t="shared" ref="E105:W105" si="40">E109</f>
        <v>10.322190000000001</v>
      </c>
      <c r="F105" s="10">
        <f t="shared" si="40"/>
        <v>8.6498439999999999</v>
      </c>
      <c r="G105" s="10">
        <f t="shared" si="40"/>
        <v>11.43449</v>
      </c>
      <c r="H105" s="10">
        <f t="shared" si="40"/>
        <v>10.08822</v>
      </c>
      <c r="I105" s="10">
        <f t="shared" si="40"/>
        <v>9.8042379999999998</v>
      </c>
      <c r="J105" s="10">
        <f t="shared" si="40"/>
        <v>9.9782569999999993</v>
      </c>
      <c r="K105" s="10">
        <f t="shared" si="40"/>
        <v>9.8636820000000007</v>
      </c>
      <c r="L105" s="10">
        <f t="shared" si="40"/>
        <v>10.236660000000001</v>
      </c>
      <c r="M105" s="10">
        <f t="shared" si="40"/>
        <v>9.1503080000000008</v>
      </c>
      <c r="N105" s="10">
        <f t="shared" si="40"/>
        <v>9.5608330000000006</v>
      </c>
      <c r="O105" s="10">
        <f t="shared" si="40"/>
        <v>10.161670000000001</v>
      </c>
      <c r="P105" s="10">
        <f t="shared" si="40"/>
        <v>10.75135</v>
      </c>
      <c r="Q105" s="10">
        <f t="shared" si="40"/>
        <v>10.671569999999999</v>
      </c>
      <c r="R105" s="10">
        <f t="shared" si="40"/>
        <v>10.729850000000001</v>
      </c>
      <c r="S105" s="10">
        <f t="shared" si="40"/>
        <v>9.528791</v>
      </c>
      <c r="T105" s="29">
        <f t="shared" si="40"/>
        <v>9.5320879999999999</v>
      </c>
      <c r="U105" s="29">
        <f t="shared" si="40"/>
        <v>7.8572680000000004</v>
      </c>
      <c r="V105" s="29">
        <f t="shared" si="40"/>
        <v>8.3234150000000007</v>
      </c>
      <c r="W105" s="29">
        <f t="shared" si="40"/>
        <v>5.1696020000000003</v>
      </c>
    </row>
    <row r="106" spans="1:23" x14ac:dyDescent="0.35">
      <c r="A106" s="17" t="s">
        <v>6</v>
      </c>
      <c r="B106" s="17"/>
      <c r="C106" s="17"/>
      <c r="D106" s="17"/>
      <c r="E106" s="18">
        <f t="shared" ref="E106:W106" si="41">(E105-$D105)/$D105</f>
        <v>1.4763046081309418E-2</v>
      </c>
      <c r="F106" s="18">
        <f t="shared" si="41"/>
        <v>-0.1496434336542791</v>
      </c>
      <c r="G106" s="18">
        <f t="shared" si="41"/>
        <v>0.12411202494686409</v>
      </c>
      <c r="H106" s="18">
        <f t="shared" si="41"/>
        <v>-8.2382850210676057E-3</v>
      </c>
      <c r="I106" s="18">
        <f t="shared" si="41"/>
        <v>-3.6156240353440131E-2</v>
      </c>
      <c r="J106" s="18">
        <f t="shared" si="41"/>
        <v>-1.9048625543402448E-2</v>
      </c>
      <c r="K106" s="18">
        <f t="shared" si="41"/>
        <v>-3.0312366668567219E-2</v>
      </c>
      <c r="L106" s="18">
        <f t="shared" si="41"/>
        <v>6.3546866797352638E-3</v>
      </c>
      <c r="M106" s="18">
        <f t="shared" si="41"/>
        <v>-0.10044337309600247</v>
      </c>
      <c r="N106" s="18">
        <f t="shared" si="41"/>
        <v>-6.0085115837365567E-2</v>
      </c>
      <c r="O106" s="18">
        <f t="shared" si="41"/>
        <v>-1.0174970163250733E-3</v>
      </c>
      <c r="P106" s="18">
        <f t="shared" si="41"/>
        <v>5.6953289513783943E-2</v>
      </c>
      <c r="Q106" s="18">
        <f t="shared" si="41"/>
        <v>4.9110206232390347E-2</v>
      </c>
      <c r="R106" s="18">
        <f t="shared" si="41"/>
        <v>5.4839648368760673E-2</v>
      </c>
      <c r="S106" s="18">
        <f t="shared" si="41"/>
        <v>-6.3235129305683618E-2</v>
      </c>
      <c r="T106" s="26">
        <f t="shared" si="41"/>
        <v>-6.2911004893816569E-2</v>
      </c>
      <c r="U106" s="26">
        <f t="shared" si="41"/>
        <v>-0.22756070082441832</v>
      </c>
      <c r="V106" s="26">
        <f t="shared" si="41"/>
        <v>-0.18173430646027036</v>
      </c>
      <c r="W106" s="26">
        <f t="shared" si="41"/>
        <v>-0.49178216322814933</v>
      </c>
    </row>
    <row r="107" spans="1:23" x14ac:dyDescent="0.35">
      <c r="A107" s="11" t="s">
        <v>7</v>
      </c>
      <c r="D107" s="10"/>
      <c r="E107" s="21">
        <f t="shared" ref="E107:W107" si="42">(E105-D105)/D105</f>
        <v>1.4763046081309418E-2</v>
      </c>
      <c r="F107" s="21">
        <f t="shared" si="42"/>
        <v>-0.1620146499919107</v>
      </c>
      <c r="G107" s="21">
        <f t="shared" si="42"/>
        <v>0.32193019897237457</v>
      </c>
      <c r="H107" s="21">
        <f t="shared" si="42"/>
        <v>-0.11773765161367061</v>
      </c>
      <c r="I107" s="21">
        <f t="shared" si="42"/>
        <v>-2.8149861918158006E-2</v>
      </c>
      <c r="J107" s="21">
        <f t="shared" si="42"/>
        <v>1.7749365121491285E-2</v>
      </c>
      <c r="K107" s="21">
        <f t="shared" si="42"/>
        <v>-1.1482466326533637E-2</v>
      </c>
      <c r="L107" s="21">
        <f t="shared" si="42"/>
        <v>3.7813262836332295E-2</v>
      </c>
      <c r="M107" s="21">
        <f t="shared" si="42"/>
        <v>-0.10612367705872811</v>
      </c>
      <c r="N107" s="21">
        <f t="shared" si="42"/>
        <v>4.4864610021870276E-2</v>
      </c>
      <c r="O107" s="21">
        <f t="shared" si="42"/>
        <v>6.2843582771501219E-2</v>
      </c>
      <c r="P107" s="21">
        <f t="shared" si="42"/>
        <v>5.8029831710732539E-2</v>
      </c>
      <c r="Q107" s="21">
        <f t="shared" si="42"/>
        <v>-7.4204634766797933E-3</v>
      </c>
      <c r="R107" s="21">
        <f t="shared" si="42"/>
        <v>5.4612395364507446E-3</v>
      </c>
      <c r="S107" s="22">
        <f t="shared" si="42"/>
        <v>-0.11193623396412818</v>
      </c>
      <c r="T107" s="23">
        <f t="shared" si="42"/>
        <v>3.4600402086685324E-4</v>
      </c>
      <c r="U107" s="23">
        <f t="shared" si="42"/>
        <v>-0.17570337160126925</v>
      </c>
      <c r="V107" s="23">
        <f t="shared" si="42"/>
        <v>5.9326855084999047E-2</v>
      </c>
      <c r="W107" s="23">
        <f t="shared" si="42"/>
        <v>-0.37890853694066678</v>
      </c>
    </row>
    <row r="108" spans="1:23" x14ac:dyDescent="0.35">
      <c r="A108" s="2" t="s">
        <v>23</v>
      </c>
      <c r="D108" s="12">
        <f t="shared" ref="D108:W108" si="43">D105/D$17</f>
        <v>0.21099031287545761</v>
      </c>
      <c r="E108" s="12">
        <f t="shared" si="43"/>
        <v>0.21632127968643639</v>
      </c>
      <c r="F108" s="12">
        <f t="shared" si="43"/>
        <v>0.18682546382324894</v>
      </c>
      <c r="G108" s="12">
        <f t="shared" si="43"/>
        <v>0.24927387635540671</v>
      </c>
      <c r="H108" s="12">
        <f t="shared" si="43"/>
        <v>0.25131048310243892</v>
      </c>
      <c r="I108" s="12">
        <f t="shared" si="43"/>
        <v>0.25959334802123391</v>
      </c>
      <c r="J108" s="12">
        <f t="shared" si="43"/>
        <v>0.27605423717672378</v>
      </c>
      <c r="K108" s="12">
        <f t="shared" si="43"/>
        <v>0.26742725404411</v>
      </c>
      <c r="L108" s="12">
        <f t="shared" si="43"/>
        <v>0.28885525576261345</v>
      </c>
      <c r="M108" s="12">
        <f t="shared" si="43"/>
        <v>0.26278067822016149</v>
      </c>
      <c r="N108" s="12">
        <f t="shared" si="43"/>
        <v>0.27973024610942182</v>
      </c>
      <c r="O108" s="12">
        <f t="shared" si="43"/>
        <v>0.28548184458674242</v>
      </c>
      <c r="P108" s="12">
        <f t="shared" si="43"/>
        <v>0.2998591333304334</v>
      </c>
      <c r="Q108" s="12">
        <f t="shared" si="43"/>
        <v>0.29566176471313493</v>
      </c>
      <c r="R108" s="12">
        <f t="shared" si="43"/>
        <v>0.30184608362490867</v>
      </c>
      <c r="S108" s="12">
        <f t="shared" si="43"/>
        <v>0.28305929373938171</v>
      </c>
      <c r="T108" s="27">
        <f t="shared" si="43"/>
        <v>0.26771186113861539</v>
      </c>
      <c r="U108" s="27">
        <f t="shared" si="43"/>
        <v>0.23444562021588533</v>
      </c>
      <c r="V108" s="27">
        <f t="shared" si="43"/>
        <v>0.25432987558437969</v>
      </c>
      <c r="W108" s="27">
        <f t="shared" si="43"/>
        <v>0.18058097632746284</v>
      </c>
    </row>
    <row r="109" spans="1:23" x14ac:dyDescent="0.35">
      <c r="A109" s="2" t="s">
        <v>64</v>
      </c>
      <c r="B109" s="2" t="s">
        <v>65</v>
      </c>
      <c r="D109" s="2">
        <v>10.17202</v>
      </c>
      <c r="E109" s="2">
        <v>10.322190000000001</v>
      </c>
      <c r="F109" s="2">
        <v>8.6498439999999999</v>
      </c>
      <c r="G109" s="2">
        <v>11.43449</v>
      </c>
      <c r="H109" s="2">
        <v>10.08822</v>
      </c>
      <c r="I109" s="2">
        <v>9.8042379999999998</v>
      </c>
      <c r="J109" s="2">
        <v>9.9782569999999993</v>
      </c>
      <c r="K109" s="2">
        <v>9.8636820000000007</v>
      </c>
      <c r="L109" s="2">
        <v>10.236660000000001</v>
      </c>
      <c r="M109" s="2">
        <v>9.1503080000000008</v>
      </c>
      <c r="N109" s="2">
        <v>9.5608330000000006</v>
      </c>
      <c r="O109" s="2">
        <v>10.161670000000001</v>
      </c>
      <c r="P109" s="2">
        <v>10.75135</v>
      </c>
      <c r="Q109" s="2">
        <v>10.671569999999999</v>
      </c>
      <c r="R109" s="2">
        <v>10.729850000000001</v>
      </c>
      <c r="S109" s="2">
        <v>9.528791</v>
      </c>
      <c r="T109" s="30">
        <v>9.5320879999999999</v>
      </c>
      <c r="U109" s="2">
        <v>7.8572680000000004</v>
      </c>
      <c r="V109" s="2">
        <v>8.3234150000000007</v>
      </c>
      <c r="W109" s="2">
        <v>5.1696020000000003</v>
      </c>
    </row>
    <row r="110" spans="1:23" x14ac:dyDescent="0.35">
      <c r="D110"/>
      <c r="S110"/>
    </row>
    <row r="111" spans="1:23" x14ac:dyDescent="0.35">
      <c r="A111" s="9" t="s">
        <v>66</v>
      </c>
    </row>
    <row r="112" spans="1:23" x14ac:dyDescent="0.35">
      <c r="A112" s="2" t="s">
        <v>22</v>
      </c>
      <c r="D112" s="10">
        <f>D116</f>
        <v>1.529223</v>
      </c>
      <c r="E112" s="10">
        <f t="shared" ref="E112:W112" si="44">E116</f>
        <v>0.794381</v>
      </c>
      <c r="F112" s="10">
        <f t="shared" si="44"/>
        <v>0.96181899999999998</v>
      </c>
      <c r="G112" s="10">
        <f t="shared" si="44"/>
        <v>0.957368</v>
      </c>
      <c r="H112" s="10">
        <f t="shared" si="44"/>
        <v>0.80418299999999998</v>
      </c>
      <c r="I112" s="10">
        <f t="shared" si="44"/>
        <v>0.64794700000000005</v>
      </c>
      <c r="J112" s="10">
        <f t="shared" si="44"/>
        <v>0.56572900000000004</v>
      </c>
      <c r="K112" s="10">
        <f t="shared" si="44"/>
        <v>0.50646500000000005</v>
      </c>
      <c r="L112" s="10">
        <f t="shared" si="44"/>
        <v>0.45600400000000002</v>
      </c>
      <c r="M112" s="10">
        <f t="shared" si="44"/>
        <v>0.44470100000000001</v>
      </c>
      <c r="N112" s="10">
        <f t="shared" si="44"/>
        <v>0.44140000000000001</v>
      </c>
      <c r="O112" s="10">
        <f t="shared" si="44"/>
        <v>0.46765600000000002</v>
      </c>
      <c r="P112" s="10">
        <f t="shared" si="44"/>
        <v>0.464256</v>
      </c>
      <c r="Q112" s="10">
        <f t="shared" si="44"/>
        <v>0.50646500000000005</v>
      </c>
      <c r="R112" s="10">
        <f t="shared" si="44"/>
        <v>0.531304</v>
      </c>
      <c r="S112" s="10">
        <f t="shared" si="44"/>
        <v>0.53253899999999998</v>
      </c>
      <c r="T112" s="29">
        <f t="shared" si="44"/>
        <v>0.53499399999999997</v>
      </c>
      <c r="U112" s="29">
        <f t="shared" si="44"/>
        <v>0.59347399999999995</v>
      </c>
      <c r="V112" s="29">
        <f t="shared" si="44"/>
        <v>0.65679600000000005</v>
      </c>
      <c r="W112" s="29">
        <f t="shared" si="44"/>
        <v>0.70525099999999996</v>
      </c>
    </row>
    <row r="113" spans="1:23" x14ac:dyDescent="0.35">
      <c r="A113" s="17" t="s">
        <v>6</v>
      </c>
      <c r="B113" s="17"/>
      <c r="C113" s="17"/>
      <c r="D113" s="17"/>
      <c r="E113" s="18">
        <f t="shared" ref="E113:W113" si="45">(E112-$D112)/$D112</f>
        <v>-0.48053292423668753</v>
      </c>
      <c r="F113" s="18">
        <f t="shared" si="45"/>
        <v>-0.37104071806401029</v>
      </c>
      <c r="G113" s="18">
        <f t="shared" si="45"/>
        <v>-0.37395134653350098</v>
      </c>
      <c r="H113" s="18">
        <f t="shared" si="45"/>
        <v>-0.47412313312054555</v>
      </c>
      <c r="I113" s="18">
        <f t="shared" si="45"/>
        <v>-0.57629005056816429</v>
      </c>
      <c r="J113" s="18">
        <f t="shared" si="45"/>
        <v>-0.63005460943237179</v>
      </c>
      <c r="K113" s="18">
        <f t="shared" si="45"/>
        <v>-0.66880893107153117</v>
      </c>
      <c r="L113" s="18">
        <f t="shared" si="45"/>
        <v>-0.70180673453119646</v>
      </c>
      <c r="M113" s="18">
        <f t="shared" si="45"/>
        <v>-0.70919806986946965</v>
      </c>
      <c r="N113" s="18">
        <f t="shared" si="45"/>
        <v>-0.71135668244592187</v>
      </c>
      <c r="O113" s="18">
        <f t="shared" si="45"/>
        <v>-0.69418717871755786</v>
      </c>
      <c r="P113" s="18">
        <f t="shared" si="45"/>
        <v>-0.69641053005349773</v>
      </c>
      <c r="Q113" s="18">
        <f t="shared" si="45"/>
        <v>-0.66880893107153117</v>
      </c>
      <c r="R113" s="18">
        <f t="shared" si="45"/>
        <v>-0.6525660417087632</v>
      </c>
      <c r="S113" s="18">
        <f t="shared" si="45"/>
        <v>-0.65175844203232625</v>
      </c>
      <c r="T113" s="26">
        <f t="shared" si="45"/>
        <v>-0.65015305158240499</v>
      </c>
      <c r="U113" s="26">
        <f t="shared" si="45"/>
        <v>-0.61191140860423887</v>
      </c>
      <c r="V113" s="26">
        <f t="shared" si="45"/>
        <v>-0.57050345175294903</v>
      </c>
      <c r="W113" s="26">
        <f t="shared" si="45"/>
        <v>-0.53881742558148815</v>
      </c>
    </row>
    <row r="114" spans="1:23" x14ac:dyDescent="0.35">
      <c r="A114" s="11" t="s">
        <v>7</v>
      </c>
      <c r="D114" s="10"/>
      <c r="E114" s="21">
        <f t="shared" ref="E114:W114" si="46">(E112-D112)/D112</f>
        <v>-0.48053292423668753</v>
      </c>
      <c r="F114" s="21">
        <f t="shared" si="46"/>
        <v>0.21077795163781607</v>
      </c>
      <c r="G114" s="21">
        <f t="shared" si="46"/>
        <v>-4.6276898252165773E-3</v>
      </c>
      <c r="H114" s="21">
        <f t="shared" si="46"/>
        <v>-0.16000639252617596</v>
      </c>
      <c r="I114" s="21">
        <f t="shared" si="46"/>
        <v>-0.19427916282736632</v>
      </c>
      <c r="J114" s="21">
        <f t="shared" si="46"/>
        <v>-0.12689000797904768</v>
      </c>
      <c r="K114" s="21">
        <f t="shared" si="46"/>
        <v>-0.10475687122279391</v>
      </c>
      <c r="L114" s="21">
        <f t="shared" si="46"/>
        <v>-9.9633735796155767E-2</v>
      </c>
      <c r="M114" s="21">
        <f t="shared" si="46"/>
        <v>-2.4787063271374827E-2</v>
      </c>
      <c r="N114" s="21">
        <f t="shared" si="46"/>
        <v>-7.4229650933998314E-3</v>
      </c>
      <c r="O114" s="21">
        <f t="shared" si="46"/>
        <v>5.9483461712732215E-2</v>
      </c>
      <c r="P114" s="21">
        <f t="shared" si="46"/>
        <v>-7.2703012470705262E-3</v>
      </c>
      <c r="Q114" s="21">
        <f t="shared" si="46"/>
        <v>9.0917511028398235E-2</v>
      </c>
      <c r="R114" s="21">
        <f t="shared" si="46"/>
        <v>4.9043862853306627E-2</v>
      </c>
      <c r="S114" s="22">
        <f t="shared" si="46"/>
        <v>2.3244696068540536E-3</v>
      </c>
      <c r="T114" s="23">
        <f t="shared" si="46"/>
        <v>4.6099910053535708E-3</v>
      </c>
      <c r="U114" s="23">
        <f t="shared" si="46"/>
        <v>0.10930963711742558</v>
      </c>
      <c r="V114" s="23">
        <f t="shared" si="46"/>
        <v>0.10669717628741968</v>
      </c>
      <c r="W114" s="23">
        <f t="shared" si="46"/>
        <v>7.3774809834408109E-2</v>
      </c>
    </row>
    <row r="115" spans="1:23" x14ac:dyDescent="0.35">
      <c r="A115" s="2" t="s">
        <v>23</v>
      </c>
      <c r="D115" s="12">
        <f t="shared" ref="D115:W115" si="47">D112/D$17</f>
        <v>3.1719485335886671E-2</v>
      </c>
      <c r="E115" s="12">
        <f t="shared" si="47"/>
        <v>1.6647776729414109E-2</v>
      </c>
      <c r="F115" s="12">
        <f t="shared" si="47"/>
        <v>2.0774048733019169E-2</v>
      </c>
      <c r="G115" s="12">
        <f t="shared" si="47"/>
        <v>2.0870789380079306E-2</v>
      </c>
      <c r="H115" s="12">
        <f t="shared" si="47"/>
        <v>2.003322867986311E-2</v>
      </c>
      <c r="I115" s="12">
        <f t="shared" si="47"/>
        <v>1.7156124838086803E-2</v>
      </c>
      <c r="J115" s="12">
        <f t="shared" si="47"/>
        <v>1.5651219200282254E-2</v>
      </c>
      <c r="K115" s="12">
        <f t="shared" si="47"/>
        <v>1.3731438647297246E-2</v>
      </c>
      <c r="L115" s="12">
        <f t="shared" si="47"/>
        <v>1.2867395424755223E-2</v>
      </c>
      <c r="M115" s="12">
        <f t="shared" si="47"/>
        <v>1.277102698457626E-2</v>
      </c>
      <c r="N115" s="12">
        <f t="shared" si="47"/>
        <v>1.2914453231501774E-2</v>
      </c>
      <c r="O115" s="12">
        <f t="shared" si="47"/>
        <v>1.3138322491485907E-2</v>
      </c>
      <c r="P115" s="12">
        <f t="shared" si="47"/>
        <v>1.2948271780144231E-2</v>
      </c>
      <c r="Q115" s="12">
        <f t="shared" si="47"/>
        <v>1.4031893682507625E-2</v>
      </c>
      <c r="R115" s="12">
        <f t="shared" si="47"/>
        <v>1.4946344227948057E-2</v>
      </c>
      <c r="S115" s="12">
        <f t="shared" si="47"/>
        <v>1.5819437453153985E-2</v>
      </c>
      <c r="T115" s="27">
        <f t="shared" si="47"/>
        <v>1.5025484388938961E-2</v>
      </c>
      <c r="U115" s="27">
        <f t="shared" si="47"/>
        <v>1.7708111777783617E-2</v>
      </c>
      <c r="V115" s="27">
        <f t="shared" si="47"/>
        <v>2.006902755231095E-2</v>
      </c>
      <c r="W115" s="27">
        <f t="shared" si="47"/>
        <v>2.463534216675084E-2</v>
      </c>
    </row>
    <row r="116" spans="1:23" x14ac:dyDescent="0.35">
      <c r="A116" s="2" t="s">
        <v>67</v>
      </c>
      <c r="B116" s="2" t="s">
        <v>68</v>
      </c>
      <c r="D116" s="2">
        <v>1.529223</v>
      </c>
      <c r="E116" s="2">
        <v>0.794381</v>
      </c>
      <c r="F116" s="2">
        <v>0.96181899999999998</v>
      </c>
      <c r="G116" s="2">
        <v>0.957368</v>
      </c>
      <c r="H116" s="2">
        <v>0.80418299999999998</v>
      </c>
      <c r="I116" s="2">
        <v>0.64794700000000005</v>
      </c>
      <c r="J116" s="2">
        <v>0.56572900000000004</v>
      </c>
      <c r="K116" s="2">
        <v>0.50646500000000005</v>
      </c>
      <c r="L116" s="2">
        <v>0.45600400000000002</v>
      </c>
      <c r="M116" s="2">
        <v>0.44470100000000001</v>
      </c>
      <c r="N116" s="2">
        <v>0.44140000000000001</v>
      </c>
      <c r="O116" s="2">
        <v>0.46765600000000002</v>
      </c>
      <c r="P116" s="2">
        <v>0.464256</v>
      </c>
      <c r="Q116" s="2">
        <v>0.50646500000000005</v>
      </c>
      <c r="R116" s="2">
        <v>0.531304</v>
      </c>
      <c r="S116" s="2">
        <v>0.53253899999999998</v>
      </c>
      <c r="T116" s="2">
        <v>0.53499399999999997</v>
      </c>
      <c r="U116" s="2">
        <v>0.59347399999999995</v>
      </c>
      <c r="V116" s="2">
        <v>0.65679600000000005</v>
      </c>
      <c r="W116" s="2">
        <v>0.70525099999999996</v>
      </c>
    </row>
    <row r="118" spans="1:23" x14ac:dyDescent="0.35">
      <c r="A118" s="9" t="s">
        <v>69</v>
      </c>
      <c r="T118"/>
      <c r="U118"/>
    </row>
    <row r="119" spans="1:23" x14ac:dyDescent="0.35">
      <c r="A119" s="2" t="s">
        <v>22</v>
      </c>
      <c r="D119" s="10">
        <f>D123</f>
        <v>0.18626699999999999</v>
      </c>
      <c r="E119" s="10">
        <f t="shared" ref="E119:W119" si="48">E123</f>
        <v>0.18859600000000001</v>
      </c>
      <c r="F119" s="10">
        <f t="shared" si="48"/>
        <v>0.16982800000000001</v>
      </c>
      <c r="G119" s="10">
        <f t="shared" si="48"/>
        <v>0.169625</v>
      </c>
      <c r="H119" s="10">
        <f t="shared" si="48"/>
        <v>0.18273900000000001</v>
      </c>
      <c r="I119" s="10">
        <f t="shared" si="48"/>
        <v>0.18465599999999999</v>
      </c>
      <c r="J119" s="10">
        <f t="shared" si="48"/>
        <v>0.14486499999999999</v>
      </c>
      <c r="K119" s="10">
        <f t="shared" si="48"/>
        <v>0.20280699999999999</v>
      </c>
      <c r="L119" s="10">
        <f t="shared" si="48"/>
        <v>0.230853</v>
      </c>
      <c r="M119" s="10">
        <f t="shared" si="48"/>
        <v>0.29509400000000002</v>
      </c>
      <c r="N119" s="10">
        <f t="shared" si="48"/>
        <v>0.539408</v>
      </c>
      <c r="O119" s="10">
        <f t="shared" si="48"/>
        <v>0.77002099999999996</v>
      </c>
      <c r="P119" s="10">
        <f t="shared" si="48"/>
        <v>0.58169199999999999</v>
      </c>
      <c r="Q119" s="10">
        <f t="shared" si="48"/>
        <v>0.493336</v>
      </c>
      <c r="R119" s="10">
        <f t="shared" si="48"/>
        <v>0.59794000000000003</v>
      </c>
      <c r="S119" s="10">
        <f t="shared" si="48"/>
        <v>0.47541899999999998</v>
      </c>
      <c r="T119" s="29">
        <f t="shared" si="48"/>
        <v>0.31124000000000002</v>
      </c>
      <c r="U119" s="29">
        <f t="shared" si="48"/>
        <v>0.25780399999999998</v>
      </c>
      <c r="V119" s="29">
        <f t="shared" si="48"/>
        <v>0.17911099999999999</v>
      </c>
      <c r="W119" s="29">
        <f t="shared" si="48"/>
        <v>0.149752</v>
      </c>
    </row>
    <row r="120" spans="1:23" x14ac:dyDescent="0.35">
      <c r="A120" s="17" t="s">
        <v>6</v>
      </c>
      <c r="B120" s="17"/>
      <c r="C120" s="17"/>
      <c r="D120" s="17"/>
      <c r="E120" s="18">
        <f t="shared" ref="E120:W120" si="49">(E119-$D119)/$D119</f>
        <v>1.2503556722339574E-2</v>
      </c>
      <c r="F120" s="18">
        <f t="shared" si="49"/>
        <v>-8.8255031755490682E-2</v>
      </c>
      <c r="G120" s="18">
        <f t="shared" si="49"/>
        <v>-8.9344865166669299E-2</v>
      </c>
      <c r="H120" s="18">
        <f t="shared" si="49"/>
        <v>-1.8940553077034451E-2</v>
      </c>
      <c r="I120" s="18">
        <f t="shared" si="49"/>
        <v>-8.6488750020132475E-3</v>
      </c>
      <c r="J120" s="18">
        <f t="shared" si="49"/>
        <v>-0.22227232950549478</v>
      </c>
      <c r="K120" s="18">
        <f t="shared" si="49"/>
        <v>8.8797264142333313E-2</v>
      </c>
      <c r="L120" s="18">
        <f t="shared" si="49"/>
        <v>0.23936607128476872</v>
      </c>
      <c r="M120" s="18">
        <f t="shared" si="49"/>
        <v>0.58425271250409383</v>
      </c>
      <c r="N120" s="18">
        <f t="shared" si="49"/>
        <v>1.8958860130887385</v>
      </c>
      <c r="O120" s="18">
        <f t="shared" si="49"/>
        <v>3.1339636113750693</v>
      </c>
      <c r="P120" s="18">
        <f t="shared" si="49"/>
        <v>2.1228934808634921</v>
      </c>
      <c r="Q120" s="18">
        <f t="shared" si="49"/>
        <v>1.6485421464886429</v>
      </c>
      <c r="R120" s="18">
        <f t="shared" si="49"/>
        <v>2.2101231028577262</v>
      </c>
      <c r="S120" s="18">
        <f t="shared" si="49"/>
        <v>1.5523522685177729</v>
      </c>
      <c r="T120" s="26">
        <f t="shared" si="49"/>
        <v>0.6709347334739918</v>
      </c>
      <c r="U120" s="26">
        <f t="shared" si="49"/>
        <v>0.38405622037183179</v>
      </c>
      <c r="V120" s="26">
        <f t="shared" si="49"/>
        <v>-3.8417969903418191E-2</v>
      </c>
      <c r="W120" s="26">
        <f t="shared" si="49"/>
        <v>-0.19603579807480656</v>
      </c>
    </row>
    <row r="121" spans="1:23" x14ac:dyDescent="0.35">
      <c r="A121" s="11" t="s">
        <v>7</v>
      </c>
      <c r="D121" s="10"/>
      <c r="E121" s="21">
        <f t="shared" ref="E121:W121" si="50">(E119-D119)/D119</f>
        <v>1.2503556722339574E-2</v>
      </c>
      <c r="F121" s="21">
        <f t="shared" si="50"/>
        <v>-9.9514305711680018E-2</v>
      </c>
      <c r="G121" s="21">
        <f t="shared" si="50"/>
        <v>-1.1953270367666623E-3</v>
      </c>
      <c r="H121" s="21">
        <f t="shared" si="50"/>
        <v>7.7311717022844603E-2</v>
      </c>
      <c r="I121" s="21">
        <f t="shared" si="50"/>
        <v>1.049037151346989E-2</v>
      </c>
      <c r="J121" s="21">
        <f t="shared" si="50"/>
        <v>-0.2154871761545793</v>
      </c>
      <c r="K121" s="21">
        <f t="shared" si="50"/>
        <v>0.39997238808545887</v>
      </c>
      <c r="L121" s="21">
        <f t="shared" si="50"/>
        <v>0.13828911230874683</v>
      </c>
      <c r="M121" s="21">
        <f t="shared" si="50"/>
        <v>0.27827665224190296</v>
      </c>
      <c r="N121" s="21">
        <f t="shared" si="50"/>
        <v>0.82791923929324196</v>
      </c>
      <c r="O121" s="21">
        <f t="shared" si="50"/>
        <v>0.42752981045887334</v>
      </c>
      <c r="P121" s="21">
        <f t="shared" si="50"/>
        <v>-0.24457644661639094</v>
      </c>
      <c r="Q121" s="21">
        <f t="shared" si="50"/>
        <v>-0.15189481718847775</v>
      </c>
      <c r="R121" s="21">
        <f t="shared" si="50"/>
        <v>0.21203398900546488</v>
      </c>
      <c r="S121" s="22">
        <f t="shared" si="50"/>
        <v>-0.20490517443221734</v>
      </c>
      <c r="T121" s="23">
        <f t="shared" si="50"/>
        <v>-0.34533537784564766</v>
      </c>
      <c r="U121" s="23">
        <f t="shared" si="50"/>
        <v>-0.17168744377329404</v>
      </c>
      <c r="V121" s="23">
        <f t="shared" si="50"/>
        <v>-0.30524351833175589</v>
      </c>
      <c r="W121" s="23">
        <f t="shared" si="50"/>
        <v>-0.16391511409126183</v>
      </c>
    </row>
    <row r="122" spans="1:23" x14ac:dyDescent="0.35">
      <c r="A122" s="2" t="s">
        <v>23</v>
      </c>
      <c r="D122" s="12">
        <f t="shared" ref="D122:W122" si="51">D119/D$17</f>
        <v>3.8635917554598657E-3</v>
      </c>
      <c r="E122" s="12">
        <f t="shared" si="51"/>
        <v>3.9523907294617862E-3</v>
      </c>
      <c r="F122" s="12">
        <f t="shared" si="51"/>
        <v>3.66806555935283E-3</v>
      </c>
      <c r="G122" s="12">
        <f t="shared" si="51"/>
        <v>3.6978545852754136E-3</v>
      </c>
      <c r="H122" s="12">
        <f t="shared" si="51"/>
        <v>4.5522625767138889E-3</v>
      </c>
      <c r="I122" s="12">
        <f t="shared" si="51"/>
        <v>4.8892600600076181E-3</v>
      </c>
      <c r="J122" s="12">
        <f t="shared" si="51"/>
        <v>4.0077738094545061E-3</v>
      </c>
      <c r="K122" s="12">
        <f t="shared" si="51"/>
        <v>5.4985672805473468E-3</v>
      </c>
      <c r="L122" s="12">
        <f t="shared" si="51"/>
        <v>6.5141464460641077E-3</v>
      </c>
      <c r="M122" s="12">
        <f t="shared" si="51"/>
        <v>8.4745782829059244E-3</v>
      </c>
      <c r="N122" s="12">
        <f t="shared" si="51"/>
        <v>1.578196508540532E-2</v>
      </c>
      <c r="O122" s="12">
        <f t="shared" si="51"/>
        <v>2.1632961457174651E-2</v>
      </c>
      <c r="P122" s="12">
        <f t="shared" si="51"/>
        <v>1.6223605313309162E-2</v>
      </c>
      <c r="Q122" s="12">
        <f t="shared" si="51"/>
        <v>1.366814745688958E-2</v>
      </c>
      <c r="R122" s="12">
        <f t="shared" si="51"/>
        <v>1.6820910566566902E-2</v>
      </c>
      <c r="S122" s="12">
        <f t="shared" si="51"/>
        <v>1.4122648546944006E-2</v>
      </c>
      <c r="T122" s="27">
        <f t="shared" si="51"/>
        <v>8.7412788951153897E-3</v>
      </c>
      <c r="U122" s="27">
        <f t="shared" si="51"/>
        <v>7.6923707673120095E-3</v>
      </c>
      <c r="V122" s="27">
        <f t="shared" si="51"/>
        <v>5.4729072557110061E-3</v>
      </c>
      <c r="W122" s="27">
        <f t="shared" si="51"/>
        <v>5.2310337172939451E-3</v>
      </c>
    </row>
    <row r="123" spans="1:23" x14ac:dyDescent="0.35">
      <c r="A123" s="2" t="s">
        <v>70</v>
      </c>
      <c r="B123" s="2" t="s">
        <v>71</v>
      </c>
      <c r="D123" s="2">
        <v>0.18626699999999999</v>
      </c>
      <c r="E123" s="2">
        <v>0.18859600000000001</v>
      </c>
      <c r="F123" s="2">
        <v>0.16982800000000001</v>
      </c>
      <c r="G123" s="2">
        <v>0.169625</v>
      </c>
      <c r="H123" s="2">
        <v>0.18273900000000001</v>
      </c>
      <c r="I123" s="2">
        <v>0.18465599999999999</v>
      </c>
      <c r="J123" s="2">
        <v>0.14486499999999999</v>
      </c>
      <c r="K123" s="2">
        <v>0.20280699999999999</v>
      </c>
      <c r="L123" s="2">
        <v>0.230853</v>
      </c>
      <c r="M123" s="2">
        <v>0.29509400000000002</v>
      </c>
      <c r="N123" s="2">
        <v>0.539408</v>
      </c>
      <c r="O123" s="2">
        <v>0.77002099999999996</v>
      </c>
      <c r="P123" s="2">
        <v>0.58169199999999999</v>
      </c>
      <c r="Q123" s="2">
        <v>0.493336</v>
      </c>
      <c r="R123" s="2">
        <v>0.59794000000000003</v>
      </c>
      <c r="S123" s="2">
        <v>0.47541899999999998</v>
      </c>
      <c r="T123" s="2">
        <v>0.31124000000000002</v>
      </c>
      <c r="U123" s="2">
        <v>0.25780399999999998</v>
      </c>
      <c r="V123" s="2">
        <v>0.17911099999999999</v>
      </c>
      <c r="W123" s="2">
        <v>0.149752</v>
      </c>
    </row>
    <row r="124" spans="1:23" hidden="1" x14ac:dyDescent="0.35"/>
    <row r="125" spans="1:23" hidden="1" x14ac:dyDescent="0.35">
      <c r="A125" s="9" t="s">
        <v>72</v>
      </c>
    </row>
    <row r="126" spans="1:23" hidden="1" x14ac:dyDescent="0.35">
      <c r="A126" s="2" t="s">
        <v>22</v>
      </c>
      <c r="D126" s="78" t="s">
        <v>60</v>
      </c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</row>
    <row r="127" spans="1:23" hidden="1" x14ac:dyDescent="0.35">
      <c r="A127" s="17" t="s">
        <v>6</v>
      </c>
      <c r="B127" s="17"/>
      <c r="C127" s="17"/>
      <c r="D127" s="17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</row>
    <row r="128" spans="1:23" hidden="1" x14ac:dyDescent="0.35">
      <c r="A128" s="11" t="s">
        <v>7</v>
      </c>
      <c r="D128" s="10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</row>
    <row r="129" spans="1:23" hidden="1" x14ac:dyDescent="0.35">
      <c r="A129" s="2" t="s">
        <v>23</v>
      </c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</row>
    <row r="130" spans="1:23" hidden="1" x14ac:dyDescent="0.35">
      <c r="A130" s="2" t="s">
        <v>73</v>
      </c>
      <c r="B130" s="2" t="s">
        <v>74</v>
      </c>
      <c r="D130" s="78" t="s">
        <v>60</v>
      </c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</row>
    <row r="131" spans="1:23" x14ac:dyDescent="0.35">
      <c r="D131"/>
      <c r="S131"/>
    </row>
    <row r="132" spans="1:23" x14ac:dyDescent="0.35">
      <c r="A132" s="9" t="s">
        <v>75</v>
      </c>
    </row>
    <row r="133" spans="1:23" x14ac:dyDescent="0.35">
      <c r="A133" s="2" t="s">
        <v>53</v>
      </c>
    </row>
    <row r="134" spans="1:23" x14ac:dyDescent="0.35">
      <c r="A134" s="4" t="s">
        <v>76</v>
      </c>
      <c r="B134" s="4"/>
      <c r="C134" s="4"/>
    </row>
    <row r="135" spans="1:23" x14ac:dyDescent="0.35">
      <c r="A135" s="4" t="s">
        <v>77</v>
      </c>
      <c r="B135" s="4"/>
      <c r="C135" s="4"/>
    </row>
    <row r="136" spans="1:23" x14ac:dyDescent="0.35">
      <c r="A136" s="4" t="s">
        <v>78</v>
      </c>
      <c r="B136" s="4"/>
      <c r="C136" s="4"/>
    </row>
    <row r="137" spans="1:23" x14ac:dyDescent="0.35">
      <c r="A137" s="4" t="s">
        <v>79</v>
      </c>
      <c r="B137" s="4"/>
      <c r="C137" s="4"/>
    </row>
    <row r="138" spans="1:23" x14ac:dyDescent="0.35">
      <c r="A138" s="4" t="s">
        <v>80</v>
      </c>
      <c r="B138" s="4"/>
      <c r="C138" s="4"/>
    </row>
    <row r="139" spans="1:23" x14ac:dyDescent="0.35">
      <c r="A139" s="6" t="s">
        <v>81</v>
      </c>
      <c r="B139" s="6"/>
      <c r="C139" s="6"/>
    </row>
    <row r="140" spans="1:23" x14ac:dyDescent="0.35">
      <c r="A140" s="6" t="s">
        <v>82</v>
      </c>
      <c r="B140" s="6"/>
      <c r="C140" s="6"/>
    </row>
    <row r="141" spans="1:23" x14ac:dyDescent="0.35">
      <c r="A141" s="2" t="s">
        <v>22</v>
      </c>
      <c r="D141" s="10">
        <f>D147+D154+D161+D168+D175</f>
        <v>8.5642899999999997</v>
      </c>
      <c r="E141" s="10">
        <f t="shared" ref="E141:W141" si="52">E147+E154+E161+E168+E175</f>
        <v>7.8469000000000007</v>
      </c>
      <c r="F141" s="10">
        <f t="shared" si="52"/>
        <v>7.9588300000000007</v>
      </c>
      <c r="G141" s="10">
        <f t="shared" si="52"/>
        <v>7.1298300000000001</v>
      </c>
      <c r="H141" s="10">
        <f t="shared" si="52"/>
        <v>5.6401400000000006</v>
      </c>
      <c r="I141" s="10">
        <f t="shared" si="52"/>
        <v>4.9121300000000003</v>
      </c>
      <c r="J141" s="10">
        <f t="shared" si="52"/>
        <v>4.0913599999999999</v>
      </c>
      <c r="K141" s="10">
        <f t="shared" si="52"/>
        <v>3.53024</v>
      </c>
      <c r="L141" s="10">
        <f t="shared" si="52"/>
        <v>3.0169899999999998</v>
      </c>
      <c r="M141" s="10">
        <f t="shared" si="52"/>
        <v>2.9536499999999997</v>
      </c>
      <c r="N141" s="10">
        <f t="shared" si="52"/>
        <v>2.6188600000000002</v>
      </c>
      <c r="O141" s="10">
        <f t="shared" si="52"/>
        <v>2.5750300000000004</v>
      </c>
      <c r="P141" s="10">
        <f t="shared" si="52"/>
        <v>2.2647699999999999</v>
      </c>
      <c r="Q141" s="10">
        <f t="shared" si="52"/>
        <v>2.2281</v>
      </c>
      <c r="R141" s="10">
        <f t="shared" si="52"/>
        <v>2.1632199999999999</v>
      </c>
      <c r="S141" s="10">
        <f t="shared" si="52"/>
        <v>2.0093599999999996</v>
      </c>
      <c r="T141" s="10">
        <f t="shared" si="52"/>
        <v>1.9123899999999998</v>
      </c>
      <c r="U141" s="10">
        <f t="shared" si="52"/>
        <v>1.5730899999999999</v>
      </c>
      <c r="V141" s="10">
        <f t="shared" si="52"/>
        <v>1.5877600000000001</v>
      </c>
      <c r="W141" s="10">
        <f t="shared" si="52"/>
        <v>1.4494899999999997</v>
      </c>
    </row>
    <row r="142" spans="1:23" x14ac:dyDescent="0.35">
      <c r="A142" s="17" t="s">
        <v>6</v>
      </c>
      <c r="B142" s="17"/>
      <c r="C142" s="17"/>
      <c r="D142" s="17"/>
      <c r="E142" s="18">
        <f t="shared" ref="E142:W142" si="53">(E141-$D141)/$D141</f>
        <v>-8.3765262502787638E-2</v>
      </c>
      <c r="F142" s="18">
        <f t="shared" si="53"/>
        <v>-7.0695877883630631E-2</v>
      </c>
      <c r="G142" s="18">
        <f t="shared" si="53"/>
        <v>-0.16749316055388125</v>
      </c>
      <c r="H142" s="18">
        <f t="shared" si="53"/>
        <v>-0.34143519194235589</v>
      </c>
      <c r="I142" s="18">
        <f t="shared" si="53"/>
        <v>-0.42644048718574445</v>
      </c>
      <c r="J142" s="18">
        <f t="shared" si="53"/>
        <v>-0.52227680286398526</v>
      </c>
      <c r="K142" s="18">
        <f t="shared" si="53"/>
        <v>-0.58779536890974027</v>
      </c>
      <c r="L142" s="18">
        <f t="shared" si="53"/>
        <v>-0.64772444650986827</v>
      </c>
      <c r="M142" s="18">
        <f t="shared" si="53"/>
        <v>-0.65512027266708628</v>
      </c>
      <c r="N142" s="18">
        <f t="shared" si="53"/>
        <v>-0.69421166261301293</v>
      </c>
      <c r="O142" s="18">
        <f t="shared" si="53"/>
        <v>-0.69932942485600091</v>
      </c>
      <c r="P142" s="18">
        <f t="shared" si="53"/>
        <v>-0.73555659605174506</v>
      </c>
      <c r="Q142" s="18">
        <f t="shared" si="53"/>
        <v>-0.73983832868807575</v>
      </c>
      <c r="R142" s="18">
        <f t="shared" si="53"/>
        <v>-0.74741397126907194</v>
      </c>
      <c r="S142" s="18">
        <f t="shared" si="53"/>
        <v>-0.7653792666992828</v>
      </c>
      <c r="T142" s="26">
        <f t="shared" si="53"/>
        <v>-0.77670186320173651</v>
      </c>
      <c r="U142" s="26">
        <f t="shared" si="53"/>
        <v>-0.81631985838872811</v>
      </c>
      <c r="V142" s="26">
        <f t="shared" si="53"/>
        <v>-0.81460693180637267</v>
      </c>
      <c r="W142" s="26">
        <f t="shared" si="53"/>
        <v>-0.83075187785560745</v>
      </c>
    </row>
    <row r="143" spans="1:23" x14ac:dyDescent="0.35">
      <c r="A143" s="11" t="s">
        <v>7</v>
      </c>
      <c r="D143" s="10"/>
      <c r="E143" s="21">
        <f t="shared" ref="E143:W143" si="54">(E141-D141)/D141</f>
        <v>-8.3765262502787638E-2</v>
      </c>
      <c r="F143" s="21">
        <f t="shared" si="54"/>
        <v>1.4264231734825227E-2</v>
      </c>
      <c r="G143" s="21">
        <f t="shared" si="54"/>
        <v>-0.10416103874564485</v>
      </c>
      <c r="H143" s="21">
        <f t="shared" si="54"/>
        <v>-0.20893766050522936</v>
      </c>
      <c r="I143" s="21">
        <f t="shared" si="54"/>
        <v>-0.12907658320538146</v>
      </c>
      <c r="J143" s="21">
        <f t="shared" si="54"/>
        <v>-0.16709044752480093</v>
      </c>
      <c r="K143" s="21">
        <f t="shared" si="54"/>
        <v>-0.13714754995893783</v>
      </c>
      <c r="L143" s="21">
        <f t="shared" si="54"/>
        <v>-0.14538671591733146</v>
      </c>
      <c r="M143" s="21">
        <f t="shared" si="54"/>
        <v>-2.0994434850629327E-2</v>
      </c>
      <c r="N143" s="21">
        <f t="shared" si="54"/>
        <v>-0.11334789159175919</v>
      </c>
      <c r="O143" s="21">
        <f t="shared" si="54"/>
        <v>-1.6736289836035454E-2</v>
      </c>
      <c r="P143" s="21">
        <f t="shared" si="54"/>
        <v>-0.12048791664563147</v>
      </c>
      <c r="Q143" s="21">
        <f t="shared" si="54"/>
        <v>-1.6191489643539954E-2</v>
      </c>
      <c r="R143" s="21">
        <f t="shared" si="54"/>
        <v>-2.9118980297114155E-2</v>
      </c>
      <c r="S143" s="22">
        <f t="shared" si="54"/>
        <v>-7.1125451872671455E-2</v>
      </c>
      <c r="T143" s="23">
        <f t="shared" si="54"/>
        <v>-4.8259147191145338E-2</v>
      </c>
      <c r="U143" s="23">
        <f t="shared" si="54"/>
        <v>-0.17742196936817278</v>
      </c>
      <c r="V143" s="23">
        <f t="shared" si="54"/>
        <v>9.3255948483559007E-3</v>
      </c>
      <c r="W143" s="23">
        <f t="shared" si="54"/>
        <v>-8.7084949866478772E-2</v>
      </c>
    </row>
    <row r="144" spans="1:23" x14ac:dyDescent="0.35">
      <c r="A144" s="2" t="s">
        <v>23</v>
      </c>
      <c r="D144" s="12">
        <f t="shared" ref="D144:W144" si="55">D141/D$17</f>
        <v>0.17764241779471068</v>
      </c>
      <c r="E144" s="12">
        <f t="shared" si="55"/>
        <v>0.16444683246205483</v>
      </c>
      <c r="F144" s="12">
        <f t="shared" si="55"/>
        <v>0.17190045349261657</v>
      </c>
      <c r="G144" s="12">
        <f t="shared" si="55"/>
        <v>0.15543153755480738</v>
      </c>
      <c r="H144" s="12">
        <f t="shared" si="55"/>
        <v>0.14050311235930521</v>
      </c>
      <c r="I144" s="12">
        <f t="shared" si="55"/>
        <v>0.1300617419340028</v>
      </c>
      <c r="J144" s="12">
        <f t="shared" si="55"/>
        <v>0.11318983503986325</v>
      </c>
      <c r="K144" s="12">
        <f t="shared" si="55"/>
        <v>9.5712979120441924E-2</v>
      </c>
      <c r="L144" s="12">
        <f t="shared" si="55"/>
        <v>8.5132593842449311E-2</v>
      </c>
      <c r="M144" s="12">
        <f t="shared" si="55"/>
        <v>8.4823609240801498E-2</v>
      </c>
      <c r="N144" s="12">
        <f t="shared" si="55"/>
        <v>7.6622439940758347E-2</v>
      </c>
      <c r="O144" s="12">
        <f t="shared" si="55"/>
        <v>7.2342864338853688E-2</v>
      </c>
      <c r="P144" s="12">
        <f t="shared" si="55"/>
        <v>6.3165274071885449E-2</v>
      </c>
      <c r="Q144" s="12">
        <f t="shared" si="55"/>
        <v>6.173074608116106E-2</v>
      </c>
      <c r="R144" s="12">
        <f t="shared" si="55"/>
        <v>6.0854483988040359E-2</v>
      </c>
      <c r="S144" s="12">
        <f t="shared" si="55"/>
        <v>5.9689421508789933E-2</v>
      </c>
      <c r="T144" s="27">
        <f t="shared" si="55"/>
        <v>5.3710109067696042E-2</v>
      </c>
      <c r="U144" s="27">
        <f t="shared" si="55"/>
        <v>4.6937951041686118E-2</v>
      </c>
      <c r="V144" s="27">
        <f t="shared" si="55"/>
        <v>4.8515519562325637E-2</v>
      </c>
      <c r="W144" s="27">
        <f t="shared" si="55"/>
        <v>5.0632586295210745E-2</v>
      </c>
    </row>
    <row r="145" spans="1:23" x14ac:dyDescent="0.35"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</row>
    <row r="146" spans="1:23" x14ac:dyDescent="0.35">
      <c r="A146" s="9" t="s">
        <v>83</v>
      </c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/>
    </row>
    <row r="147" spans="1:23" x14ac:dyDescent="0.35">
      <c r="A147" s="2" t="s">
        <v>22</v>
      </c>
      <c r="D147" s="10">
        <f t="shared" ref="D147:W147" si="56">D151</f>
        <v>5.7893299999999996</v>
      </c>
      <c r="E147" s="10">
        <f t="shared" si="56"/>
        <v>5.4600999999999997</v>
      </c>
      <c r="F147" s="10">
        <f t="shared" si="56"/>
        <v>5.13924</v>
      </c>
      <c r="G147" s="10">
        <f t="shared" si="56"/>
        <v>4.6394900000000003</v>
      </c>
      <c r="H147" s="10">
        <f t="shared" si="56"/>
        <v>3.6951499999999999</v>
      </c>
      <c r="I147" s="10">
        <f t="shared" si="56"/>
        <v>3.0321199999999999</v>
      </c>
      <c r="J147" s="10">
        <f t="shared" si="56"/>
        <v>2.4236900000000001</v>
      </c>
      <c r="K147" s="10">
        <f t="shared" si="56"/>
        <v>2.0204900000000001</v>
      </c>
      <c r="L147" s="10">
        <f t="shared" si="56"/>
        <v>1.6267</v>
      </c>
      <c r="M147" s="10">
        <f t="shared" si="56"/>
        <v>1.4993700000000001</v>
      </c>
      <c r="N147" s="10">
        <f t="shared" si="56"/>
        <v>1.27657</v>
      </c>
      <c r="O147" s="10">
        <f t="shared" si="56"/>
        <v>1.18523</v>
      </c>
      <c r="P147" s="10">
        <f t="shared" si="56"/>
        <v>1.0150999999999999</v>
      </c>
      <c r="Q147" s="10">
        <f t="shared" si="56"/>
        <v>0.96372000000000002</v>
      </c>
      <c r="R147" s="10">
        <f t="shared" si="56"/>
        <v>0.87405999999999995</v>
      </c>
      <c r="S147" s="10">
        <f t="shared" si="56"/>
        <v>0.76510999999999996</v>
      </c>
      <c r="T147" s="29">
        <f t="shared" si="56"/>
        <v>0.63522999999999996</v>
      </c>
      <c r="U147" s="29">
        <f t="shared" si="56"/>
        <v>0.45929999999999999</v>
      </c>
      <c r="V147" s="29">
        <f t="shared" si="56"/>
        <v>0.46560000000000001</v>
      </c>
      <c r="W147" s="29">
        <f t="shared" si="56"/>
        <v>0.41393999999999997</v>
      </c>
    </row>
    <row r="148" spans="1:23" x14ac:dyDescent="0.35">
      <c r="A148" s="17" t="s">
        <v>6</v>
      </c>
      <c r="B148" s="17"/>
      <c r="C148" s="17"/>
      <c r="D148" s="17"/>
      <c r="E148" s="18">
        <f t="shared" ref="E148:W148" si="57">(E147-$D147)/$D147</f>
        <v>-5.6868411370573094E-2</v>
      </c>
      <c r="F148" s="18">
        <f t="shared" si="57"/>
        <v>-0.11229105958720606</v>
      </c>
      <c r="G148" s="18">
        <f t="shared" si="57"/>
        <v>-0.19861365650256582</v>
      </c>
      <c r="H148" s="18">
        <f t="shared" si="57"/>
        <v>-0.36173097750516897</v>
      </c>
      <c r="I148" s="18">
        <f t="shared" si="57"/>
        <v>-0.4762571834737353</v>
      </c>
      <c r="J148" s="18">
        <f t="shared" si="57"/>
        <v>-0.58135224628756688</v>
      </c>
      <c r="K148" s="18">
        <f t="shared" si="57"/>
        <v>-0.65099761112253052</v>
      </c>
      <c r="L148" s="18">
        <f t="shared" si="57"/>
        <v>-0.71901757198155924</v>
      </c>
      <c r="M148" s="18">
        <f t="shared" si="57"/>
        <v>-0.74101148146676732</v>
      </c>
      <c r="N148" s="18">
        <f t="shared" si="57"/>
        <v>-0.77949607294799228</v>
      </c>
      <c r="O148" s="18">
        <f t="shared" si="57"/>
        <v>-0.79527337360281758</v>
      </c>
      <c r="P148" s="18">
        <f t="shared" si="57"/>
        <v>-0.82466019383935618</v>
      </c>
      <c r="Q148" s="18">
        <f t="shared" si="57"/>
        <v>-0.83353514137214491</v>
      </c>
      <c r="R148" s="18">
        <f t="shared" si="57"/>
        <v>-0.84902225300682466</v>
      </c>
      <c r="S148" s="18">
        <f t="shared" si="57"/>
        <v>-0.86784135642639126</v>
      </c>
      <c r="T148" s="26">
        <f t="shared" si="57"/>
        <v>-0.89027573138860627</v>
      </c>
      <c r="U148" s="26">
        <f t="shared" si="57"/>
        <v>-0.9206643946708859</v>
      </c>
      <c r="V148" s="26">
        <f t="shared" si="57"/>
        <v>-0.91957618584533962</v>
      </c>
      <c r="W148" s="26">
        <f t="shared" si="57"/>
        <v>-0.92849949821481925</v>
      </c>
    </row>
    <row r="149" spans="1:23" x14ac:dyDescent="0.35">
      <c r="A149" s="11" t="s">
        <v>7</v>
      </c>
      <c r="D149" s="10"/>
      <c r="E149" s="21">
        <f t="shared" ref="E149:W149" si="58">(E147-D147)/D147</f>
        <v>-5.6868411370573094E-2</v>
      </c>
      <c r="F149" s="21">
        <f t="shared" si="58"/>
        <v>-5.8764491492829751E-2</v>
      </c>
      <c r="G149" s="21">
        <f t="shared" si="58"/>
        <v>-9.7242004654384637E-2</v>
      </c>
      <c r="H149" s="21">
        <f t="shared" si="58"/>
        <v>-0.20354392400888899</v>
      </c>
      <c r="I149" s="21">
        <f t="shared" si="58"/>
        <v>-0.1794324993572656</v>
      </c>
      <c r="J149" s="21">
        <f t="shared" si="58"/>
        <v>-0.20066158331464448</v>
      </c>
      <c r="K149" s="21">
        <f t="shared" si="58"/>
        <v>-0.16635790880846973</v>
      </c>
      <c r="L149" s="21">
        <f t="shared" si="58"/>
        <v>-0.19489826725200327</v>
      </c>
      <c r="M149" s="21">
        <f t="shared" si="58"/>
        <v>-7.8275035347636288E-2</v>
      </c>
      <c r="N149" s="21">
        <f t="shared" si="58"/>
        <v>-0.14859574354562255</v>
      </c>
      <c r="O149" s="21">
        <f t="shared" si="58"/>
        <v>-7.1551109614043873E-2</v>
      </c>
      <c r="P149" s="21">
        <f t="shared" si="58"/>
        <v>-0.14354175982720663</v>
      </c>
      <c r="Q149" s="21">
        <f t="shared" si="58"/>
        <v>-5.0615702886415009E-2</v>
      </c>
      <c r="R149" s="21">
        <f t="shared" si="58"/>
        <v>-9.3035321462665577E-2</v>
      </c>
      <c r="S149" s="22">
        <f t="shared" si="58"/>
        <v>-0.12464819348786124</v>
      </c>
      <c r="T149" s="23">
        <f t="shared" si="58"/>
        <v>-0.16975336879664363</v>
      </c>
      <c r="U149" s="23">
        <f t="shared" si="58"/>
        <v>-0.27695480377186216</v>
      </c>
      <c r="V149" s="23">
        <f t="shared" si="58"/>
        <v>1.3716525146962831E-2</v>
      </c>
      <c r="W149" s="23">
        <f t="shared" si="58"/>
        <v>-0.11095360824742276</v>
      </c>
    </row>
    <row r="150" spans="1:23" x14ac:dyDescent="0.35">
      <c r="A150" s="2" t="s">
        <v>23</v>
      </c>
      <c r="D150" s="12">
        <f t="shared" ref="D150:W150" si="59">D147/D$17</f>
        <v>0.12008357711047295</v>
      </c>
      <c r="E150" s="12">
        <f t="shared" si="59"/>
        <v>0.11442686282813154</v>
      </c>
      <c r="F150" s="12">
        <f t="shared" si="59"/>
        <v>0.11100094946209364</v>
      </c>
      <c r="G150" s="12">
        <f t="shared" si="59"/>
        <v>0.10114169120023245</v>
      </c>
      <c r="H150" s="12">
        <f t="shared" si="59"/>
        <v>9.2050919947818069E-2</v>
      </c>
      <c r="I150" s="12">
        <f t="shared" si="59"/>
        <v>8.0283463375954739E-2</v>
      </c>
      <c r="J150" s="12">
        <f t="shared" si="59"/>
        <v>6.705278227478545E-2</v>
      </c>
      <c r="K150" s="12">
        <f t="shared" si="59"/>
        <v>5.4780161457312175E-2</v>
      </c>
      <c r="L150" s="12">
        <f t="shared" si="59"/>
        <v>4.5901773092888044E-2</v>
      </c>
      <c r="M150" s="12">
        <f t="shared" si="59"/>
        <v>4.3059257185983635E-2</v>
      </c>
      <c r="N150" s="12">
        <f t="shared" si="59"/>
        <v>3.7349804172492562E-2</v>
      </c>
      <c r="O150" s="12">
        <f t="shared" si="59"/>
        <v>3.3297838510751153E-2</v>
      </c>
      <c r="P150" s="12">
        <f t="shared" si="59"/>
        <v>2.8311514948701596E-2</v>
      </c>
      <c r="Q150" s="12">
        <f t="shared" si="59"/>
        <v>2.670039702586802E-2</v>
      </c>
      <c r="R150" s="12">
        <f t="shared" si="59"/>
        <v>2.4588562547769786E-2</v>
      </c>
      <c r="S150" s="12">
        <f t="shared" si="59"/>
        <v>2.2728119048149798E-2</v>
      </c>
      <c r="T150" s="27">
        <f t="shared" si="59"/>
        <v>1.7840645779925935E-2</v>
      </c>
      <c r="U150" s="27">
        <f t="shared" si="59"/>
        <v>1.3704620151069829E-2</v>
      </c>
      <c r="V150" s="27">
        <f t="shared" si="59"/>
        <v>1.4226851607433628E-2</v>
      </c>
      <c r="W150" s="27">
        <f t="shared" si="59"/>
        <v>1.4459466964959771E-2</v>
      </c>
    </row>
    <row r="151" spans="1:23" x14ac:dyDescent="0.35">
      <c r="A151" s="2" t="s">
        <v>84</v>
      </c>
      <c r="B151" s="2" t="s">
        <v>85</v>
      </c>
      <c r="D151" s="2">
        <v>5.7893299999999996</v>
      </c>
      <c r="E151" s="2">
        <v>5.4600999999999997</v>
      </c>
      <c r="F151" s="2">
        <v>5.13924</v>
      </c>
      <c r="G151" s="2">
        <v>4.6394900000000003</v>
      </c>
      <c r="H151" s="2">
        <v>3.6951499999999999</v>
      </c>
      <c r="I151" s="2">
        <v>3.0321199999999999</v>
      </c>
      <c r="J151" s="2">
        <v>2.4236900000000001</v>
      </c>
      <c r="K151" s="2">
        <v>2.0204900000000001</v>
      </c>
      <c r="L151" s="2">
        <v>1.6267</v>
      </c>
      <c r="M151" s="2">
        <v>1.4993700000000001</v>
      </c>
      <c r="N151" s="2">
        <v>1.27657</v>
      </c>
      <c r="O151" s="2">
        <v>1.18523</v>
      </c>
      <c r="P151" s="2">
        <v>1.0150999999999999</v>
      </c>
      <c r="Q151" s="2">
        <v>0.96372000000000002</v>
      </c>
      <c r="R151" s="2">
        <v>0.87405999999999995</v>
      </c>
      <c r="S151" s="2">
        <v>0.76510999999999996</v>
      </c>
      <c r="T151" s="30">
        <v>0.63522999999999996</v>
      </c>
      <c r="U151" s="2">
        <v>0.45929999999999999</v>
      </c>
      <c r="V151" s="2">
        <v>0.46560000000000001</v>
      </c>
      <c r="W151" s="2">
        <v>0.41393999999999997</v>
      </c>
    </row>
    <row r="152" spans="1:23" x14ac:dyDescent="0.35"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</row>
    <row r="153" spans="1:23" x14ac:dyDescent="0.35">
      <c r="A153" s="9" t="s">
        <v>86</v>
      </c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/>
    </row>
    <row r="154" spans="1:23" x14ac:dyDescent="0.35">
      <c r="A154" s="2" t="s">
        <v>22</v>
      </c>
      <c r="D154" s="10">
        <f t="shared" ref="D154:W154" si="60">D158</f>
        <v>1.68425</v>
      </c>
      <c r="E154" s="10">
        <f t="shared" si="60"/>
        <v>1.43906</v>
      </c>
      <c r="F154" s="10">
        <f t="shared" si="60"/>
        <v>1.6934100000000001</v>
      </c>
      <c r="G154" s="10">
        <f t="shared" si="60"/>
        <v>1.4800800000000001</v>
      </c>
      <c r="H154" s="10">
        <f t="shared" si="60"/>
        <v>1.1018600000000001</v>
      </c>
      <c r="I154" s="10">
        <f t="shared" si="60"/>
        <v>1.17957</v>
      </c>
      <c r="J154" s="10">
        <f t="shared" si="60"/>
        <v>1.0672600000000001</v>
      </c>
      <c r="K154" s="10">
        <f t="shared" si="60"/>
        <v>0.98287999999999998</v>
      </c>
      <c r="L154" s="10">
        <f t="shared" si="60"/>
        <v>0.87039</v>
      </c>
      <c r="M154" s="10">
        <f t="shared" si="60"/>
        <v>0.93506</v>
      </c>
      <c r="N154" s="10">
        <f t="shared" si="60"/>
        <v>0.82850999999999997</v>
      </c>
      <c r="O154" s="10">
        <f t="shared" si="60"/>
        <v>0.74070999999999998</v>
      </c>
      <c r="P154" s="10">
        <f t="shared" si="60"/>
        <v>0.66476999999999997</v>
      </c>
      <c r="Q154" s="10">
        <f t="shared" si="60"/>
        <v>0.59103000000000006</v>
      </c>
      <c r="R154" s="10">
        <f t="shared" si="60"/>
        <v>0.56637000000000004</v>
      </c>
      <c r="S154" s="10">
        <f t="shared" si="60"/>
        <v>0.51773999999999998</v>
      </c>
      <c r="T154" s="29">
        <f t="shared" si="60"/>
        <v>0.48282999999999998</v>
      </c>
      <c r="U154" s="29">
        <f t="shared" si="60"/>
        <v>0.41499999999999998</v>
      </c>
      <c r="V154" s="29">
        <f t="shared" si="60"/>
        <v>0.39766000000000001</v>
      </c>
      <c r="W154" s="29">
        <f t="shared" si="60"/>
        <v>0.34183999999999998</v>
      </c>
    </row>
    <row r="155" spans="1:23" x14ac:dyDescent="0.35">
      <c r="A155" s="17" t="s">
        <v>6</v>
      </c>
      <c r="B155" s="17"/>
      <c r="C155" s="17"/>
      <c r="D155" s="17"/>
      <c r="E155" s="18">
        <f t="shared" ref="E155:W155" si="61">(E154-$D154)/$D154</f>
        <v>-0.14557815051209738</v>
      </c>
      <c r="F155" s="18">
        <f t="shared" si="61"/>
        <v>5.4386225322844333E-3</v>
      </c>
      <c r="G155" s="18">
        <f t="shared" si="61"/>
        <v>-0.12122309633367966</v>
      </c>
      <c r="H155" s="18">
        <f t="shared" si="61"/>
        <v>-0.34578595814160601</v>
      </c>
      <c r="I155" s="18">
        <f t="shared" si="61"/>
        <v>-0.29964672702983525</v>
      </c>
      <c r="J155" s="18">
        <f t="shared" si="61"/>
        <v>-0.36632922665875012</v>
      </c>
      <c r="K155" s="18">
        <f t="shared" si="61"/>
        <v>-0.41642867745287221</v>
      </c>
      <c r="L155" s="18">
        <f t="shared" si="61"/>
        <v>-0.48321804957696307</v>
      </c>
      <c r="M155" s="18">
        <f t="shared" si="61"/>
        <v>-0.44482113700460146</v>
      </c>
      <c r="N155" s="18">
        <f t="shared" si="61"/>
        <v>-0.50808371678788777</v>
      </c>
      <c r="O155" s="18">
        <f t="shared" si="61"/>
        <v>-0.56021374499035181</v>
      </c>
      <c r="P155" s="18">
        <f t="shared" si="61"/>
        <v>-0.60530206323289304</v>
      </c>
      <c r="Q155" s="18">
        <f t="shared" si="61"/>
        <v>-0.64908416208995101</v>
      </c>
      <c r="R155" s="18">
        <f t="shared" si="61"/>
        <v>-0.66372569392904857</v>
      </c>
      <c r="S155" s="18">
        <f t="shared" si="61"/>
        <v>-0.69259907970906942</v>
      </c>
      <c r="T155" s="26">
        <f t="shared" si="61"/>
        <v>-0.71332640641234979</v>
      </c>
      <c r="U155" s="26">
        <f t="shared" si="61"/>
        <v>-0.75359952501113259</v>
      </c>
      <c r="V155" s="26">
        <f t="shared" si="61"/>
        <v>-0.76389490871307697</v>
      </c>
      <c r="W155" s="26">
        <f t="shared" si="61"/>
        <v>-0.79703725693929051</v>
      </c>
    </row>
    <row r="156" spans="1:23" x14ac:dyDescent="0.35">
      <c r="A156" s="11" t="s">
        <v>7</v>
      </c>
      <c r="D156" s="10"/>
      <c r="E156" s="21">
        <f t="shared" ref="E156:W156" si="62">(E154-D154)/D154</f>
        <v>-0.14557815051209738</v>
      </c>
      <c r="F156" s="21">
        <f t="shared" si="62"/>
        <v>0.17674732116798472</v>
      </c>
      <c r="G156" s="21">
        <f t="shared" si="62"/>
        <v>-0.12597657980052085</v>
      </c>
      <c r="H156" s="21">
        <f t="shared" si="62"/>
        <v>-0.25554024106805034</v>
      </c>
      <c r="I156" s="21">
        <f t="shared" si="62"/>
        <v>7.0526201150781356E-2</v>
      </c>
      <c r="J156" s="21">
        <f t="shared" si="62"/>
        <v>-9.5212662241325158E-2</v>
      </c>
      <c r="K156" s="21">
        <f t="shared" si="62"/>
        <v>-7.9062271611416254E-2</v>
      </c>
      <c r="L156" s="21">
        <f t="shared" si="62"/>
        <v>-0.11444937327038904</v>
      </c>
      <c r="M156" s="21">
        <f t="shared" si="62"/>
        <v>7.4300026424935953E-2</v>
      </c>
      <c r="N156" s="21">
        <f t="shared" si="62"/>
        <v>-0.11394990695784231</v>
      </c>
      <c r="O156" s="21">
        <f t="shared" si="62"/>
        <v>-0.1059733738880641</v>
      </c>
      <c r="P156" s="21">
        <f t="shared" si="62"/>
        <v>-0.10252325471507069</v>
      </c>
      <c r="Q156" s="21">
        <f t="shared" si="62"/>
        <v>-0.11092558328444413</v>
      </c>
      <c r="R156" s="21">
        <f t="shared" si="62"/>
        <v>-4.1723770366986469E-2</v>
      </c>
      <c r="S156" s="22">
        <f t="shared" si="62"/>
        <v>-8.5862598654589853E-2</v>
      </c>
      <c r="T156" s="23">
        <f t="shared" si="62"/>
        <v>-6.7427666396260674E-2</v>
      </c>
      <c r="U156" s="23">
        <f t="shared" si="62"/>
        <v>-0.1404842284033718</v>
      </c>
      <c r="V156" s="23">
        <f t="shared" si="62"/>
        <v>-4.1783132530120407E-2</v>
      </c>
      <c r="W156" s="23">
        <f t="shared" si="62"/>
        <v>-0.1403711713524117</v>
      </c>
    </row>
    <row r="157" spans="1:23" x14ac:dyDescent="0.35">
      <c r="A157" s="2" t="s">
        <v>23</v>
      </c>
      <c r="D157" s="12">
        <f t="shared" ref="D157:W157" si="63">D154/D$17</f>
        <v>3.4935090027397656E-2</v>
      </c>
      <c r="E157" s="12">
        <f t="shared" si="63"/>
        <v>3.015826106141847E-2</v>
      </c>
      <c r="F157" s="12">
        <f t="shared" si="63"/>
        <v>3.6575469880488945E-2</v>
      </c>
      <c r="G157" s="12">
        <f t="shared" si="63"/>
        <v>3.2266002149296591E-2</v>
      </c>
      <c r="H157" s="12">
        <f t="shared" si="63"/>
        <v>2.7448744070931577E-2</v>
      </c>
      <c r="I157" s="12">
        <f t="shared" si="63"/>
        <v>3.123226155111768E-2</v>
      </c>
      <c r="J157" s="12">
        <f t="shared" si="63"/>
        <v>2.9526363689493094E-2</v>
      </c>
      <c r="K157" s="12">
        <f t="shared" si="63"/>
        <v>2.6648152227015717E-2</v>
      </c>
      <c r="L157" s="12">
        <f t="shared" si="63"/>
        <v>2.4560425574671928E-2</v>
      </c>
      <c r="M157" s="12">
        <f t="shared" si="63"/>
        <v>2.6853271056727728E-2</v>
      </c>
      <c r="N157" s="12">
        <f t="shared" si="63"/>
        <v>2.4240493082989426E-2</v>
      </c>
      <c r="O157" s="12">
        <f t="shared" si="63"/>
        <v>2.0809498547369274E-2</v>
      </c>
      <c r="P157" s="12">
        <f t="shared" si="63"/>
        <v>1.854068150177161E-2</v>
      </c>
      <c r="Q157" s="12">
        <f t="shared" si="63"/>
        <v>1.6374813902584544E-2</v>
      </c>
      <c r="R157" s="12">
        <f t="shared" si="63"/>
        <v>1.5932801146580754E-2</v>
      </c>
      <c r="S157" s="12">
        <f t="shared" si="63"/>
        <v>1.5379822974459981E-2</v>
      </c>
      <c r="T157" s="27">
        <f t="shared" si="63"/>
        <v>1.3560441103099098E-2</v>
      </c>
      <c r="U157" s="27">
        <f t="shared" si="63"/>
        <v>1.2382794170899148E-2</v>
      </c>
      <c r="V157" s="27">
        <f t="shared" si="63"/>
        <v>1.2150880176572287E-2</v>
      </c>
      <c r="W157" s="27">
        <f t="shared" si="63"/>
        <v>1.1940919426249814E-2</v>
      </c>
    </row>
    <row r="158" spans="1:23" x14ac:dyDescent="0.35">
      <c r="A158" s="2" t="s">
        <v>87</v>
      </c>
      <c r="B158" s="2" t="s">
        <v>88</v>
      </c>
      <c r="D158" s="2">
        <v>1.68425</v>
      </c>
      <c r="E158" s="2">
        <v>1.43906</v>
      </c>
      <c r="F158" s="2">
        <v>1.6934100000000001</v>
      </c>
      <c r="G158" s="2">
        <v>1.4800800000000001</v>
      </c>
      <c r="H158" s="2">
        <v>1.1018600000000001</v>
      </c>
      <c r="I158" s="2">
        <v>1.17957</v>
      </c>
      <c r="J158" s="2">
        <v>1.0672600000000001</v>
      </c>
      <c r="K158" s="2">
        <v>0.98287999999999998</v>
      </c>
      <c r="L158" s="2">
        <v>0.87039</v>
      </c>
      <c r="M158" s="2">
        <v>0.93506</v>
      </c>
      <c r="N158" s="2">
        <v>0.82850999999999997</v>
      </c>
      <c r="O158" s="2">
        <v>0.74070999999999998</v>
      </c>
      <c r="P158" s="2">
        <v>0.66476999999999997</v>
      </c>
      <c r="Q158" s="2">
        <v>0.59103000000000006</v>
      </c>
      <c r="R158" s="2">
        <v>0.56637000000000004</v>
      </c>
      <c r="S158" s="2">
        <v>0.51773999999999998</v>
      </c>
      <c r="T158" s="30">
        <v>0.48282999999999998</v>
      </c>
      <c r="U158" s="2">
        <v>0.41499999999999998</v>
      </c>
      <c r="V158" s="2">
        <v>0.39766000000000001</v>
      </c>
      <c r="W158" s="2">
        <v>0.34183999999999998</v>
      </c>
    </row>
    <row r="159" spans="1:23" x14ac:dyDescent="0.35">
      <c r="T159" s="30"/>
    </row>
    <row r="160" spans="1:23" x14ac:dyDescent="0.35">
      <c r="A160" s="9" t="s">
        <v>89</v>
      </c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</row>
    <row r="161" spans="1:23" x14ac:dyDescent="0.35">
      <c r="A161" s="2" t="s">
        <v>22</v>
      </c>
      <c r="D161" s="10">
        <f t="shared" ref="D161:W161" si="64">D165</f>
        <v>0.10221</v>
      </c>
      <c r="E161" s="10">
        <f t="shared" si="64"/>
        <v>0.11329</v>
      </c>
      <c r="F161" s="10">
        <f t="shared" si="64"/>
        <v>0.17316000000000001</v>
      </c>
      <c r="G161" s="10">
        <f t="shared" si="64"/>
        <v>0.11456</v>
      </c>
      <c r="H161" s="10">
        <f t="shared" si="64"/>
        <v>8.7849999999999998E-2</v>
      </c>
      <c r="I161" s="10">
        <f t="shared" si="64"/>
        <v>8.7540000000000007E-2</v>
      </c>
      <c r="J161" s="10">
        <f t="shared" si="64"/>
        <v>7.9149999999999998E-2</v>
      </c>
      <c r="K161" s="10">
        <f t="shared" si="64"/>
        <v>8.0299999999999996E-2</v>
      </c>
      <c r="L161" s="10">
        <f t="shared" si="64"/>
        <v>7.8839999999999993E-2</v>
      </c>
      <c r="M161" s="10">
        <f t="shared" si="64"/>
        <v>7.8829999999999997E-2</v>
      </c>
      <c r="N161" s="10">
        <f t="shared" si="64"/>
        <v>7.0239999999999997E-2</v>
      </c>
      <c r="O161" s="10">
        <f t="shared" si="64"/>
        <v>6.4949999999999994E-2</v>
      </c>
      <c r="P161" s="10">
        <f t="shared" si="64"/>
        <v>6.8099999999999994E-2</v>
      </c>
      <c r="Q161" s="10">
        <f t="shared" si="64"/>
        <v>6.8629999999999997E-2</v>
      </c>
      <c r="R161" s="10">
        <f t="shared" si="64"/>
        <v>6.2059999999999997E-2</v>
      </c>
      <c r="S161" s="10">
        <f t="shared" si="64"/>
        <v>5.1180000000000003E-2</v>
      </c>
      <c r="T161" s="29">
        <f t="shared" si="64"/>
        <v>4.5969999999999997E-2</v>
      </c>
      <c r="U161" s="29">
        <f t="shared" si="64"/>
        <v>2.572E-2</v>
      </c>
      <c r="V161" s="29">
        <f t="shared" si="64"/>
        <v>3.406E-2</v>
      </c>
      <c r="W161" s="29">
        <f t="shared" si="64"/>
        <v>3.8519999999999999E-2</v>
      </c>
    </row>
    <row r="162" spans="1:23" x14ac:dyDescent="0.35">
      <c r="A162" s="17" t="s">
        <v>6</v>
      </c>
      <c r="B162" s="17"/>
      <c r="C162" s="17"/>
      <c r="D162" s="17"/>
      <c r="E162" s="18">
        <f t="shared" ref="E162:W162" si="65">(E161-$D161)/$D161</f>
        <v>0.108404265727424</v>
      </c>
      <c r="F162" s="18">
        <f t="shared" si="65"/>
        <v>0.69415908423833306</v>
      </c>
      <c r="G162" s="18">
        <f t="shared" si="65"/>
        <v>0.12082966441639761</v>
      </c>
      <c r="H162" s="18">
        <f t="shared" si="65"/>
        <v>-0.14049505919185989</v>
      </c>
      <c r="I162" s="18">
        <f t="shared" si="65"/>
        <v>-0.14352803052538879</v>
      </c>
      <c r="J162" s="18">
        <f t="shared" si="65"/>
        <v>-0.22561393210057723</v>
      </c>
      <c r="K162" s="18">
        <f t="shared" si="65"/>
        <v>-0.21436258683103415</v>
      </c>
      <c r="L162" s="18">
        <f t="shared" si="65"/>
        <v>-0.22864690343410629</v>
      </c>
      <c r="M162" s="18">
        <f t="shared" si="65"/>
        <v>-0.2287447412190588</v>
      </c>
      <c r="N162" s="18">
        <f t="shared" si="65"/>
        <v>-0.31278739849329812</v>
      </c>
      <c r="O162" s="18">
        <f t="shared" si="65"/>
        <v>-0.36454358673319637</v>
      </c>
      <c r="P162" s="18">
        <f t="shared" si="65"/>
        <v>-0.33372468447314357</v>
      </c>
      <c r="Q162" s="18">
        <f t="shared" si="65"/>
        <v>-0.32853928187065845</v>
      </c>
      <c r="R162" s="18">
        <f t="shared" si="65"/>
        <v>-0.39281870658448292</v>
      </c>
      <c r="S162" s="18">
        <f t="shared" si="65"/>
        <v>-0.49926621661285581</v>
      </c>
      <c r="T162" s="26">
        <f t="shared" si="65"/>
        <v>-0.5502397025731337</v>
      </c>
      <c r="U162" s="26">
        <f t="shared" si="65"/>
        <v>-0.74836121710204484</v>
      </c>
      <c r="V162" s="26">
        <f t="shared" si="65"/>
        <v>-0.66676450445161917</v>
      </c>
      <c r="W162" s="26">
        <f t="shared" si="65"/>
        <v>-0.62312885236278248</v>
      </c>
    </row>
    <row r="163" spans="1:23" x14ac:dyDescent="0.35">
      <c r="A163" s="11" t="s">
        <v>7</v>
      </c>
      <c r="D163" s="10"/>
      <c r="E163" s="21">
        <f t="shared" ref="E163:W163" si="66">(E161-D161)/D161</f>
        <v>0.108404265727424</v>
      </c>
      <c r="F163" s="21">
        <f t="shared" si="66"/>
        <v>0.52846676670491666</v>
      </c>
      <c r="G163" s="21">
        <f t="shared" si="66"/>
        <v>-0.3384153384153385</v>
      </c>
      <c r="H163" s="21">
        <f t="shared" si="66"/>
        <v>-0.23315293296089384</v>
      </c>
      <c r="I163" s="21">
        <f t="shared" si="66"/>
        <v>-3.5287421741603967E-3</v>
      </c>
      <c r="J163" s="21">
        <f t="shared" si="66"/>
        <v>-9.584190084532794E-2</v>
      </c>
      <c r="K163" s="21">
        <f t="shared" si="66"/>
        <v>1.4529374605180017E-2</v>
      </c>
      <c r="L163" s="21">
        <f t="shared" si="66"/>
        <v>-1.8181818181818219E-2</v>
      </c>
      <c r="M163" s="21">
        <f t="shared" si="66"/>
        <v>-1.2683916793500917E-4</v>
      </c>
      <c r="N163" s="21">
        <f t="shared" si="66"/>
        <v>-0.10896866675123684</v>
      </c>
      <c r="O163" s="21">
        <f t="shared" si="66"/>
        <v>-7.5313211845102548E-2</v>
      </c>
      <c r="P163" s="21">
        <f t="shared" si="66"/>
        <v>4.8498845265588918E-2</v>
      </c>
      <c r="Q163" s="21">
        <f t="shared" si="66"/>
        <v>7.7826725403818313E-3</v>
      </c>
      <c r="R163" s="21">
        <f t="shared" si="66"/>
        <v>-9.5730730001457084E-2</v>
      </c>
      <c r="S163" s="22">
        <f t="shared" si="66"/>
        <v>-0.175314212052852</v>
      </c>
      <c r="T163" s="23">
        <f t="shared" si="66"/>
        <v>-0.10179757717858551</v>
      </c>
      <c r="U163" s="23">
        <f t="shared" si="66"/>
        <v>-0.44050467696323686</v>
      </c>
      <c r="V163" s="23">
        <f t="shared" si="66"/>
        <v>0.32426127527216175</v>
      </c>
      <c r="W163" s="23">
        <f t="shared" si="66"/>
        <v>0.13094539048737519</v>
      </c>
    </row>
    <row r="164" spans="1:23" x14ac:dyDescent="0.35">
      <c r="A164" s="2" t="s">
        <v>23</v>
      </c>
      <c r="D164" s="12">
        <f t="shared" ref="D164:W164" si="67">D161/D$17</f>
        <v>2.1200626698532369E-3</v>
      </c>
      <c r="E164" s="12">
        <f t="shared" si="67"/>
        <v>2.3742091334955444E-3</v>
      </c>
      <c r="F164" s="12">
        <f t="shared" si="67"/>
        <v>3.7400324578840713E-3</v>
      </c>
      <c r="G164" s="12">
        <f t="shared" si="67"/>
        <v>2.4974279810708998E-3</v>
      </c>
      <c r="H164" s="12">
        <f t="shared" si="67"/>
        <v>2.1884560349149066E-3</v>
      </c>
      <c r="I164" s="12">
        <f t="shared" si="67"/>
        <v>2.3178549608627226E-3</v>
      </c>
      <c r="J164" s="12">
        <f t="shared" si="67"/>
        <v>2.1897304181018478E-3</v>
      </c>
      <c r="K164" s="12">
        <f t="shared" si="67"/>
        <v>2.1771188993868649E-3</v>
      </c>
      <c r="L164" s="12">
        <f t="shared" si="67"/>
        <v>2.2246854310218806E-3</v>
      </c>
      <c r="M164" s="12">
        <f t="shared" si="67"/>
        <v>2.2638583164736451E-3</v>
      </c>
      <c r="N164" s="12">
        <f t="shared" si="67"/>
        <v>2.0550774693717366E-3</v>
      </c>
      <c r="O164" s="12">
        <f t="shared" si="67"/>
        <v>1.8247045816198436E-3</v>
      </c>
      <c r="P164" s="12">
        <f t="shared" si="67"/>
        <v>1.8993342212654701E-3</v>
      </c>
      <c r="Q164" s="12">
        <f t="shared" si="67"/>
        <v>1.9014322084063028E-3</v>
      </c>
      <c r="R164" s="12">
        <f t="shared" si="67"/>
        <v>1.7458368895894936E-3</v>
      </c>
      <c r="S164" s="12">
        <f t="shared" si="67"/>
        <v>1.520337118694445E-3</v>
      </c>
      <c r="T164" s="27">
        <f t="shared" si="67"/>
        <v>1.2910827361793291E-3</v>
      </c>
      <c r="U164" s="27">
        <f t="shared" si="67"/>
        <v>7.6743485801331588E-4</v>
      </c>
      <c r="V164" s="27">
        <f t="shared" si="67"/>
        <v>1.0407357511795304E-3</v>
      </c>
      <c r="W164" s="27">
        <f t="shared" si="67"/>
        <v>1.3455541080597438E-3</v>
      </c>
    </row>
    <row r="165" spans="1:23" x14ac:dyDescent="0.35">
      <c r="A165" s="2" t="s">
        <v>90</v>
      </c>
      <c r="B165" s="2" t="s">
        <v>91</v>
      </c>
      <c r="D165" s="2">
        <v>0.10221</v>
      </c>
      <c r="E165" s="2">
        <v>0.11329</v>
      </c>
      <c r="F165" s="2">
        <v>0.17316000000000001</v>
      </c>
      <c r="G165" s="2">
        <v>0.11456</v>
      </c>
      <c r="H165" s="2">
        <v>8.7849999999999998E-2</v>
      </c>
      <c r="I165" s="2">
        <v>8.7540000000000007E-2</v>
      </c>
      <c r="J165" s="2">
        <v>7.9149999999999998E-2</v>
      </c>
      <c r="K165" s="2">
        <v>8.0299999999999996E-2</v>
      </c>
      <c r="L165" s="2">
        <v>7.8839999999999993E-2</v>
      </c>
      <c r="M165" s="2">
        <v>7.8829999999999997E-2</v>
      </c>
      <c r="N165" s="2">
        <v>7.0239999999999997E-2</v>
      </c>
      <c r="O165" s="2">
        <v>6.4949999999999994E-2</v>
      </c>
      <c r="P165" s="2">
        <v>6.8099999999999994E-2</v>
      </c>
      <c r="Q165" s="2">
        <v>6.8629999999999997E-2</v>
      </c>
      <c r="R165" s="2">
        <v>6.2059999999999997E-2</v>
      </c>
      <c r="S165" s="2">
        <v>5.1180000000000003E-2</v>
      </c>
      <c r="T165" s="2">
        <v>4.5969999999999997E-2</v>
      </c>
      <c r="U165" s="2">
        <v>2.572E-2</v>
      </c>
      <c r="V165" s="2">
        <v>3.406E-2</v>
      </c>
      <c r="W165" s="2">
        <v>3.8519999999999999E-2</v>
      </c>
    </row>
    <row r="166" spans="1:23" x14ac:dyDescent="0.35">
      <c r="T166" s="30"/>
    </row>
    <row r="167" spans="1:23" x14ac:dyDescent="0.35">
      <c r="A167" s="9" t="s">
        <v>92</v>
      </c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</row>
    <row r="168" spans="1:23" x14ac:dyDescent="0.35">
      <c r="A168" s="2" t="s">
        <v>22</v>
      </c>
      <c r="D168" s="10">
        <f t="shared" ref="D168:W168" si="68">D172</f>
        <v>0.40611000000000003</v>
      </c>
      <c r="E168" s="10">
        <f t="shared" si="68"/>
        <v>0.22722000000000001</v>
      </c>
      <c r="F168" s="10">
        <f t="shared" si="68"/>
        <v>0.40164</v>
      </c>
      <c r="G168" s="10">
        <f t="shared" si="68"/>
        <v>0.41163</v>
      </c>
      <c r="H168" s="10">
        <f t="shared" si="68"/>
        <v>0.35414000000000001</v>
      </c>
      <c r="I168" s="10">
        <f t="shared" si="68"/>
        <v>0.29043999999999998</v>
      </c>
      <c r="J168" s="10">
        <f t="shared" si="68"/>
        <v>0.25733</v>
      </c>
      <c r="K168" s="10">
        <f t="shared" si="68"/>
        <v>0.22306999999999999</v>
      </c>
      <c r="L168" s="10">
        <f t="shared" si="68"/>
        <v>0.19489000000000001</v>
      </c>
      <c r="M168" s="10">
        <f t="shared" si="68"/>
        <v>0.25218000000000002</v>
      </c>
      <c r="N168" s="10">
        <f t="shared" si="68"/>
        <v>0.26296999999999998</v>
      </c>
      <c r="O168" s="10">
        <f t="shared" si="68"/>
        <v>0.39206999999999997</v>
      </c>
      <c r="P168" s="10">
        <f t="shared" si="68"/>
        <v>0.37375000000000003</v>
      </c>
      <c r="Q168" s="10">
        <f t="shared" si="68"/>
        <v>0.40139999999999998</v>
      </c>
      <c r="R168" s="10">
        <f t="shared" si="68"/>
        <v>0.43840000000000001</v>
      </c>
      <c r="S168" s="10">
        <f t="shared" si="68"/>
        <v>0.45478000000000002</v>
      </c>
      <c r="T168" s="29">
        <f t="shared" si="68"/>
        <v>0.43014000000000002</v>
      </c>
      <c r="U168" s="29">
        <f t="shared" si="68"/>
        <v>0.36457000000000001</v>
      </c>
      <c r="V168" s="29">
        <f t="shared" si="68"/>
        <v>0.36732999999999999</v>
      </c>
      <c r="W168" s="29">
        <f t="shared" si="68"/>
        <v>0.35004999999999997</v>
      </c>
    </row>
    <row r="169" spans="1:23" x14ac:dyDescent="0.35">
      <c r="A169" s="17" t="s">
        <v>6</v>
      </c>
      <c r="B169" s="17"/>
      <c r="C169" s="17"/>
      <c r="D169" s="17"/>
      <c r="E169" s="18">
        <f t="shared" ref="E169:W169" si="69">(E168-$D168)/$D168</f>
        <v>-0.44049641722685973</v>
      </c>
      <c r="F169" s="18">
        <f t="shared" si="69"/>
        <v>-1.1006870059836077E-2</v>
      </c>
      <c r="G169" s="18">
        <f t="shared" si="69"/>
        <v>1.3592376449730293E-2</v>
      </c>
      <c r="H169" s="18">
        <f t="shared" si="69"/>
        <v>-0.12797025436458107</v>
      </c>
      <c r="I169" s="18">
        <f t="shared" si="69"/>
        <v>-0.28482430868483921</v>
      </c>
      <c r="J169" s="18">
        <f t="shared" si="69"/>
        <v>-0.3663539435128414</v>
      </c>
      <c r="K169" s="18">
        <f t="shared" si="69"/>
        <v>-0.45071532343453752</v>
      </c>
      <c r="L169" s="18">
        <f t="shared" si="69"/>
        <v>-0.52010539016522617</v>
      </c>
      <c r="M169" s="18">
        <f t="shared" si="69"/>
        <v>-0.37903523675851369</v>
      </c>
      <c r="N169" s="18">
        <f t="shared" si="69"/>
        <v>-0.35246608061855172</v>
      </c>
      <c r="O169" s="18">
        <f t="shared" si="69"/>
        <v>-3.4571914013444761E-2</v>
      </c>
      <c r="P169" s="18">
        <f t="shared" si="69"/>
        <v>-7.968284454950629E-2</v>
      </c>
      <c r="Q169" s="18">
        <f t="shared" si="69"/>
        <v>-1.1597842948954834E-2</v>
      </c>
      <c r="R169" s="18">
        <f t="shared" si="69"/>
        <v>7.9510477456846626E-2</v>
      </c>
      <c r="S169" s="18">
        <f t="shared" si="69"/>
        <v>0.11984437713919871</v>
      </c>
      <c r="T169" s="26">
        <f t="shared" si="69"/>
        <v>5.9171160523010996E-2</v>
      </c>
      <c r="U169" s="26">
        <f t="shared" si="69"/>
        <v>-0.10228755755829706</v>
      </c>
      <c r="V169" s="26">
        <f t="shared" si="69"/>
        <v>-9.5491369333431914E-2</v>
      </c>
      <c r="W169" s="26">
        <f t="shared" si="69"/>
        <v>-0.13804141734997918</v>
      </c>
    </row>
    <row r="170" spans="1:23" x14ac:dyDescent="0.35">
      <c r="A170" s="11" t="s">
        <v>7</v>
      </c>
      <c r="D170" s="10"/>
      <c r="E170" s="21">
        <f t="shared" ref="E170:W170" si="70">(E168-D168)/D168</f>
        <v>-0.44049641722685973</v>
      </c>
      <c r="F170" s="21">
        <f t="shared" si="70"/>
        <v>0.76762608925270659</v>
      </c>
      <c r="G170" s="21">
        <f t="shared" si="70"/>
        <v>2.4873020615476544E-2</v>
      </c>
      <c r="H170" s="21">
        <f t="shared" si="70"/>
        <v>-0.13966426159415005</v>
      </c>
      <c r="I170" s="21">
        <f t="shared" si="70"/>
        <v>-0.17987236686056371</v>
      </c>
      <c r="J170" s="21">
        <f t="shared" si="70"/>
        <v>-0.11399944911169252</v>
      </c>
      <c r="K170" s="21">
        <f t="shared" si="70"/>
        <v>-0.13313643959118646</v>
      </c>
      <c r="L170" s="21">
        <f t="shared" si="70"/>
        <v>-0.12632805845698653</v>
      </c>
      <c r="M170" s="21">
        <f t="shared" si="70"/>
        <v>0.29396069577710504</v>
      </c>
      <c r="N170" s="21">
        <f t="shared" si="70"/>
        <v>4.2786898247283552E-2</v>
      </c>
      <c r="O170" s="21">
        <f t="shared" si="70"/>
        <v>0.49093052439441764</v>
      </c>
      <c r="P170" s="21">
        <f t="shared" si="70"/>
        <v>-4.6726349886499728E-2</v>
      </c>
      <c r="Q170" s="21">
        <f t="shared" si="70"/>
        <v>7.3979933110367754E-2</v>
      </c>
      <c r="R170" s="21">
        <f t="shared" si="70"/>
        <v>9.2177379172894952E-2</v>
      </c>
      <c r="S170" s="22">
        <f t="shared" si="70"/>
        <v>3.7363138686131399E-2</v>
      </c>
      <c r="T170" s="23">
        <f t="shared" si="70"/>
        <v>-5.4180043097761539E-2</v>
      </c>
      <c r="U170" s="23">
        <f t="shared" si="70"/>
        <v>-0.15243874087506395</v>
      </c>
      <c r="V170" s="23">
        <f t="shared" si="70"/>
        <v>7.5705625805743328E-3</v>
      </c>
      <c r="W170" s="23">
        <f t="shared" si="70"/>
        <v>-4.70421691666894E-2</v>
      </c>
    </row>
    <row r="171" spans="1:23" x14ac:dyDescent="0.35">
      <c r="A171" s="2" t="s">
        <v>23</v>
      </c>
      <c r="D171" s="12">
        <f t="shared" ref="D171:W171" si="71">D168/D$17</f>
        <v>8.4236244090998731E-3</v>
      </c>
      <c r="E171" s="12">
        <f t="shared" si="71"/>
        <v>4.7618306939081791E-3</v>
      </c>
      <c r="F171" s="12">
        <f t="shared" si="71"/>
        <v>8.6749055000263243E-3</v>
      </c>
      <c r="G171" s="12">
        <f t="shared" si="71"/>
        <v>8.9736057947644426E-3</v>
      </c>
      <c r="H171" s="12">
        <f t="shared" si="71"/>
        <v>8.8220810495704613E-3</v>
      </c>
      <c r="I171" s="12">
        <f t="shared" si="71"/>
        <v>7.6901735758849567E-3</v>
      </c>
      <c r="J171" s="12">
        <f t="shared" si="71"/>
        <v>7.1191829247018133E-3</v>
      </c>
      <c r="K171" s="12">
        <f t="shared" si="71"/>
        <v>6.0479441206255039E-3</v>
      </c>
      <c r="L171" s="12">
        <f t="shared" si="71"/>
        <v>5.49935240552834E-3</v>
      </c>
      <c r="M171" s="12">
        <f t="shared" si="71"/>
        <v>7.242164026998908E-3</v>
      </c>
      <c r="N171" s="12">
        <f t="shared" si="71"/>
        <v>7.6939595973901697E-3</v>
      </c>
      <c r="O171" s="12">
        <f t="shared" si="71"/>
        <v>1.1014810243505651E-2</v>
      </c>
      <c r="P171" s="12">
        <f t="shared" si="71"/>
        <v>1.0424025920675029E-2</v>
      </c>
      <c r="Q171" s="12">
        <f t="shared" si="71"/>
        <v>1.1121009594263296E-2</v>
      </c>
      <c r="R171" s="12">
        <f t="shared" si="71"/>
        <v>1.2332821340574188E-2</v>
      </c>
      <c r="S171" s="12">
        <f t="shared" si="71"/>
        <v>1.3509552849547864E-2</v>
      </c>
      <c r="T171" s="27">
        <f t="shared" si="71"/>
        <v>1.2080624932351026E-2</v>
      </c>
      <c r="U171" s="27">
        <f t="shared" si="71"/>
        <v>1.0878060893698079E-2</v>
      </c>
      <c r="V171" s="27">
        <f t="shared" si="71"/>
        <v>1.1224118129206604E-2</v>
      </c>
      <c r="W171" s="27">
        <f t="shared" si="71"/>
        <v>1.2227705491337313E-2</v>
      </c>
    </row>
    <row r="172" spans="1:23" x14ac:dyDescent="0.35">
      <c r="A172" s="2" t="s">
        <v>93</v>
      </c>
      <c r="B172" s="2" t="s">
        <v>94</v>
      </c>
      <c r="D172" s="2">
        <v>0.40611000000000003</v>
      </c>
      <c r="E172" s="2">
        <v>0.22722000000000001</v>
      </c>
      <c r="F172" s="2">
        <v>0.40164</v>
      </c>
      <c r="G172" s="2">
        <v>0.41163</v>
      </c>
      <c r="H172" s="2">
        <v>0.35414000000000001</v>
      </c>
      <c r="I172" s="2">
        <v>0.29043999999999998</v>
      </c>
      <c r="J172" s="2">
        <v>0.25733</v>
      </c>
      <c r="K172" s="2">
        <v>0.22306999999999999</v>
      </c>
      <c r="L172" s="2">
        <v>0.19489000000000001</v>
      </c>
      <c r="M172" s="2">
        <v>0.25218000000000002</v>
      </c>
      <c r="N172" s="2">
        <v>0.26296999999999998</v>
      </c>
      <c r="O172" s="2">
        <v>0.39206999999999997</v>
      </c>
      <c r="P172" s="2">
        <v>0.37375000000000003</v>
      </c>
      <c r="Q172" s="2">
        <v>0.40139999999999998</v>
      </c>
      <c r="R172" s="2">
        <v>0.43840000000000001</v>
      </c>
      <c r="S172" s="2">
        <v>0.45478000000000002</v>
      </c>
      <c r="T172" s="30">
        <v>0.43014000000000002</v>
      </c>
      <c r="U172" s="2">
        <v>0.36457000000000001</v>
      </c>
      <c r="V172" s="2">
        <v>0.36732999999999999</v>
      </c>
      <c r="W172" s="2">
        <v>0.35004999999999997</v>
      </c>
    </row>
    <row r="174" spans="1:23" x14ac:dyDescent="0.35">
      <c r="A174" s="9" t="s">
        <v>95</v>
      </c>
    </row>
    <row r="175" spans="1:23" x14ac:dyDescent="0.35">
      <c r="A175" s="2" t="s">
        <v>22</v>
      </c>
      <c r="D175" s="10">
        <f t="shared" ref="D175:W175" si="72">D179</f>
        <v>0.58238999999999996</v>
      </c>
      <c r="E175" s="10">
        <f t="shared" si="72"/>
        <v>0.60723000000000005</v>
      </c>
      <c r="F175" s="10">
        <f t="shared" si="72"/>
        <v>0.55137999999999998</v>
      </c>
      <c r="G175" s="10">
        <f t="shared" si="72"/>
        <v>0.48407</v>
      </c>
      <c r="H175" s="10">
        <f t="shared" si="72"/>
        <v>0.40114</v>
      </c>
      <c r="I175" s="10">
        <f t="shared" si="72"/>
        <v>0.32246000000000002</v>
      </c>
      <c r="J175" s="10">
        <f t="shared" si="72"/>
        <v>0.26393</v>
      </c>
      <c r="K175" s="10">
        <f t="shared" si="72"/>
        <v>0.2235</v>
      </c>
      <c r="L175" s="10">
        <f t="shared" si="72"/>
        <v>0.24617</v>
      </c>
      <c r="M175" s="10">
        <f t="shared" si="72"/>
        <v>0.18820999999999999</v>
      </c>
      <c r="N175" s="10">
        <f t="shared" si="72"/>
        <v>0.18057000000000001</v>
      </c>
      <c r="O175" s="10">
        <f t="shared" si="72"/>
        <v>0.19206999999999999</v>
      </c>
      <c r="P175" s="10">
        <f t="shared" si="72"/>
        <v>0.14305000000000001</v>
      </c>
      <c r="Q175" s="10">
        <f t="shared" si="72"/>
        <v>0.20332</v>
      </c>
      <c r="R175" s="10">
        <f t="shared" si="72"/>
        <v>0.22233</v>
      </c>
      <c r="S175" s="10">
        <f t="shared" si="72"/>
        <v>0.22055</v>
      </c>
      <c r="T175" s="29">
        <f t="shared" si="72"/>
        <v>0.31822</v>
      </c>
      <c r="U175" s="29">
        <f t="shared" si="72"/>
        <v>0.3085</v>
      </c>
      <c r="V175" s="29">
        <f t="shared" si="72"/>
        <v>0.32311000000000001</v>
      </c>
      <c r="W175" s="29">
        <f t="shared" si="72"/>
        <v>0.30514000000000002</v>
      </c>
    </row>
    <row r="176" spans="1:23" x14ac:dyDescent="0.35">
      <c r="A176" s="17" t="s">
        <v>6</v>
      </c>
      <c r="B176" s="17"/>
      <c r="C176" s="17"/>
      <c r="D176" s="17"/>
      <c r="E176" s="18">
        <f t="shared" ref="E176:W176" si="73">(E175-$D175)/$D175</f>
        <v>4.2651831247102603E-2</v>
      </c>
      <c r="F176" s="18">
        <f t="shared" si="73"/>
        <v>-5.3246106560895595E-2</v>
      </c>
      <c r="G176" s="18">
        <f t="shared" si="73"/>
        <v>-0.16882158004086603</v>
      </c>
      <c r="H176" s="18">
        <f t="shared" si="73"/>
        <v>-0.31121756898298386</v>
      </c>
      <c r="I176" s="18">
        <f t="shared" si="73"/>
        <v>-0.44631604251446616</v>
      </c>
      <c r="J176" s="18">
        <f t="shared" si="73"/>
        <v>-0.5468157076872886</v>
      </c>
      <c r="K176" s="18">
        <f t="shared" si="73"/>
        <v>-0.61623654252305149</v>
      </c>
      <c r="L176" s="18">
        <f t="shared" si="73"/>
        <v>-0.57731073679149703</v>
      </c>
      <c r="M176" s="18">
        <f t="shared" si="73"/>
        <v>-0.67683167636806951</v>
      </c>
      <c r="N176" s="18">
        <f t="shared" si="73"/>
        <v>-0.68995003348271777</v>
      </c>
      <c r="O176" s="18">
        <f t="shared" si="73"/>
        <v>-0.67020381531276296</v>
      </c>
      <c r="P176" s="18">
        <f t="shared" si="73"/>
        <v>-0.75437421659025738</v>
      </c>
      <c r="Q176" s="18">
        <f t="shared" si="73"/>
        <v>-0.65088686275519836</v>
      </c>
      <c r="R176" s="18">
        <f t="shared" si="73"/>
        <v>-0.61824550558903824</v>
      </c>
      <c r="S176" s="18">
        <f t="shared" si="73"/>
        <v>-0.6213018767492573</v>
      </c>
      <c r="T176" s="26">
        <f t="shared" si="73"/>
        <v>-0.45359638730060609</v>
      </c>
      <c r="U176" s="26">
        <f t="shared" si="73"/>
        <v>-0.47028623431034183</v>
      </c>
      <c r="V176" s="26">
        <f t="shared" si="73"/>
        <v>-0.44519995192225137</v>
      </c>
      <c r="W176" s="26">
        <f t="shared" si="73"/>
        <v>-0.47605556414086775</v>
      </c>
    </row>
    <row r="177" spans="1:23" x14ac:dyDescent="0.35">
      <c r="A177" s="11" t="s">
        <v>7</v>
      </c>
      <c r="D177" s="10"/>
      <c r="E177" s="21">
        <f t="shared" ref="E177:W177" si="74">(E175-D175)/D175</f>
        <v>4.2651831247102603E-2</v>
      </c>
      <c r="F177" s="21">
        <f t="shared" si="74"/>
        <v>-9.1975034171566064E-2</v>
      </c>
      <c r="G177" s="21">
        <f t="shared" si="74"/>
        <v>-0.1220755196053538</v>
      </c>
      <c r="H177" s="21">
        <f t="shared" si="74"/>
        <v>-0.17131819778131263</v>
      </c>
      <c r="I177" s="21">
        <f t="shared" si="74"/>
        <v>-0.19614099815525746</v>
      </c>
      <c r="J177" s="21">
        <f t="shared" si="74"/>
        <v>-0.18151088507101662</v>
      </c>
      <c r="K177" s="21">
        <f t="shared" si="74"/>
        <v>-0.15318455651119614</v>
      </c>
      <c r="L177" s="21">
        <f t="shared" si="74"/>
        <v>0.10143176733780758</v>
      </c>
      <c r="M177" s="21">
        <f t="shared" si="74"/>
        <v>-0.23544704878742337</v>
      </c>
      <c r="N177" s="21">
        <f t="shared" si="74"/>
        <v>-4.059295467828479E-2</v>
      </c>
      <c r="O177" s="21">
        <f t="shared" si="74"/>
        <v>6.3687212715290376E-2</v>
      </c>
      <c r="P177" s="21">
        <f t="shared" si="74"/>
        <v>-0.25521945124173467</v>
      </c>
      <c r="Q177" s="21">
        <f t="shared" si="74"/>
        <v>0.42132121635791669</v>
      </c>
      <c r="R177" s="21">
        <f t="shared" si="74"/>
        <v>9.349793429077316E-2</v>
      </c>
      <c r="S177" s="22">
        <f t="shared" si="74"/>
        <v>-8.0061170332388961E-3</v>
      </c>
      <c r="T177" s="23">
        <f t="shared" si="74"/>
        <v>0.4428474268873272</v>
      </c>
      <c r="U177" s="23">
        <f t="shared" si="74"/>
        <v>-3.0544906039846668E-2</v>
      </c>
      <c r="V177" s="23">
        <f t="shared" si="74"/>
        <v>4.7358184764991935E-2</v>
      </c>
      <c r="W177" s="23">
        <f t="shared" si="74"/>
        <v>-5.5615734579554904E-2</v>
      </c>
    </row>
    <row r="178" spans="1:23" x14ac:dyDescent="0.35">
      <c r="A178" s="2" t="s">
        <v>23</v>
      </c>
      <c r="D178" s="12">
        <f t="shared" ref="D178:W178" si="75">D175/D$17</f>
        <v>1.2080063577886964E-2</v>
      </c>
      <c r="E178" s="12">
        <f t="shared" si="75"/>
        <v>1.2725668745101065E-2</v>
      </c>
      <c r="F178" s="12">
        <f t="shared" si="75"/>
        <v>1.190909619212358E-2</v>
      </c>
      <c r="G178" s="12">
        <f t="shared" si="75"/>
        <v>1.0552810429443003E-2</v>
      </c>
      <c r="H178" s="12">
        <f t="shared" si="75"/>
        <v>9.9929112560701826E-3</v>
      </c>
      <c r="I178" s="12">
        <f t="shared" si="75"/>
        <v>8.5379884701826999E-3</v>
      </c>
      <c r="J178" s="12">
        <f t="shared" si="75"/>
        <v>7.301775732781058E-3</v>
      </c>
      <c r="K178" s="12">
        <f t="shared" si="75"/>
        <v>6.059602416101673E-3</v>
      </c>
      <c r="L178" s="12">
        <f t="shared" si="75"/>
        <v>6.9463573383391217E-3</v>
      </c>
      <c r="M178" s="12">
        <f t="shared" si="75"/>
        <v>5.4050586546175918E-3</v>
      </c>
      <c r="N178" s="12">
        <f t="shared" si="75"/>
        <v>5.2831056185144434E-3</v>
      </c>
      <c r="O178" s="12">
        <f t="shared" si="75"/>
        <v>5.3960124556077498E-3</v>
      </c>
      <c r="P178" s="12">
        <f t="shared" si="75"/>
        <v>3.9897174794717404E-3</v>
      </c>
      <c r="Q178" s="12">
        <f t="shared" si="75"/>
        <v>5.6330933500388976E-3</v>
      </c>
      <c r="R178" s="12">
        <f t="shared" si="75"/>
        <v>6.254462063526138E-3</v>
      </c>
      <c r="S178" s="12">
        <f t="shared" si="75"/>
        <v>6.5515895179378619E-3</v>
      </c>
      <c r="T178" s="27">
        <f t="shared" si="75"/>
        <v>8.9373145161406597E-3</v>
      </c>
      <c r="U178" s="27">
        <f t="shared" si="75"/>
        <v>9.2050409680057531E-3</v>
      </c>
      <c r="V178" s="27">
        <f t="shared" si="75"/>
        <v>9.8729338979335907E-3</v>
      </c>
      <c r="W178" s="27">
        <f t="shared" si="75"/>
        <v>1.065894030460411E-2</v>
      </c>
    </row>
    <row r="179" spans="1:23" x14ac:dyDescent="0.35">
      <c r="A179" s="2" t="s">
        <v>96</v>
      </c>
      <c r="B179" s="2" t="s">
        <v>97</v>
      </c>
      <c r="D179" s="2">
        <v>0.58238999999999996</v>
      </c>
      <c r="E179" s="2">
        <v>0.60723000000000005</v>
      </c>
      <c r="F179" s="2">
        <v>0.55137999999999998</v>
      </c>
      <c r="G179" s="2">
        <v>0.48407</v>
      </c>
      <c r="H179" s="2">
        <v>0.40114</v>
      </c>
      <c r="I179" s="2">
        <v>0.32246000000000002</v>
      </c>
      <c r="J179" s="2">
        <v>0.26393</v>
      </c>
      <c r="K179" s="2">
        <v>0.2235</v>
      </c>
      <c r="L179" s="2">
        <v>0.24617</v>
      </c>
      <c r="M179" s="2">
        <v>0.18820999999999999</v>
      </c>
      <c r="N179" s="2">
        <v>0.18057000000000001</v>
      </c>
      <c r="O179" s="2">
        <v>0.19206999999999999</v>
      </c>
      <c r="P179" s="2">
        <v>0.14305000000000001</v>
      </c>
      <c r="Q179" s="2">
        <v>0.20332</v>
      </c>
      <c r="R179" s="2">
        <v>0.22233</v>
      </c>
      <c r="S179" s="2">
        <v>0.22055</v>
      </c>
      <c r="T179" s="30">
        <v>0.31822</v>
      </c>
      <c r="U179" s="2">
        <v>0.3085</v>
      </c>
      <c r="V179" s="2">
        <v>0.32311000000000001</v>
      </c>
      <c r="W179" s="2">
        <v>0.30514000000000002</v>
      </c>
    </row>
    <row r="181" spans="1:23" hidden="1" x14ac:dyDescent="0.35">
      <c r="A181" s="9" t="s">
        <v>98</v>
      </c>
    </row>
    <row r="182" spans="1:23" hidden="1" x14ac:dyDescent="0.35">
      <c r="A182" s="2" t="s">
        <v>22</v>
      </c>
      <c r="D182" s="78" t="s">
        <v>60</v>
      </c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</row>
    <row r="183" spans="1:23" hidden="1" x14ac:dyDescent="0.35">
      <c r="A183" s="17" t="s">
        <v>6</v>
      </c>
      <c r="B183" s="17"/>
      <c r="C183" s="17"/>
      <c r="D183" s="17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</row>
    <row r="184" spans="1:23" hidden="1" x14ac:dyDescent="0.35">
      <c r="A184" s="11" t="s">
        <v>7</v>
      </c>
      <c r="D184" s="10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</row>
    <row r="185" spans="1:23" hidden="1" x14ac:dyDescent="0.35">
      <c r="A185" s="2" t="s">
        <v>23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</row>
    <row r="186" spans="1:23" hidden="1" x14ac:dyDescent="0.35">
      <c r="A186" s="2" t="s">
        <v>99</v>
      </c>
      <c r="B186" s="2" t="s">
        <v>100</v>
      </c>
      <c r="D186" s="78" t="s">
        <v>60</v>
      </c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</row>
    <row r="187" spans="1:23" hidden="1" x14ac:dyDescent="0.35"/>
    <row r="188" spans="1:23" hidden="1" x14ac:dyDescent="0.35">
      <c r="A188" s="9" t="s">
        <v>101</v>
      </c>
    </row>
    <row r="189" spans="1:23" hidden="1" x14ac:dyDescent="0.35">
      <c r="A189" s="2" t="s">
        <v>22</v>
      </c>
      <c r="D189" s="78" t="s">
        <v>60</v>
      </c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</row>
    <row r="190" spans="1:23" hidden="1" x14ac:dyDescent="0.35">
      <c r="A190" s="17" t="s">
        <v>6</v>
      </c>
      <c r="B190" s="17"/>
      <c r="C190" s="17"/>
      <c r="D190" s="17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</row>
    <row r="191" spans="1:23" hidden="1" x14ac:dyDescent="0.35">
      <c r="A191" s="11" t="s">
        <v>7</v>
      </c>
      <c r="D191" s="10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</row>
    <row r="192" spans="1:23" hidden="1" x14ac:dyDescent="0.35">
      <c r="A192" s="2" t="s">
        <v>23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</row>
    <row r="193" spans="1:23" hidden="1" x14ac:dyDescent="0.35">
      <c r="A193" s="2" t="s">
        <v>102</v>
      </c>
      <c r="B193" s="2" t="s">
        <v>103</v>
      </c>
      <c r="D193" s="78" t="s">
        <v>60</v>
      </c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</row>
    <row r="195" spans="1:23" x14ac:dyDescent="0.35">
      <c r="A195" s="9" t="s">
        <v>104</v>
      </c>
    </row>
    <row r="196" spans="1:23" x14ac:dyDescent="0.35">
      <c r="A196" s="2" t="s">
        <v>53</v>
      </c>
    </row>
    <row r="197" spans="1:23" x14ac:dyDescent="0.35">
      <c r="A197" s="4" t="s">
        <v>105</v>
      </c>
      <c r="B197" s="4"/>
      <c r="C197" s="4"/>
    </row>
    <row r="198" spans="1:23" x14ac:dyDescent="0.35">
      <c r="A198" s="4" t="s">
        <v>106</v>
      </c>
      <c r="B198" s="4"/>
      <c r="C198" s="4"/>
    </row>
    <row r="199" spans="1:23" x14ac:dyDescent="0.35">
      <c r="A199" s="4" t="s">
        <v>107</v>
      </c>
      <c r="B199" s="4"/>
      <c r="C199" s="4"/>
    </row>
    <row r="200" spans="1:23" x14ac:dyDescent="0.35">
      <c r="A200" s="4" t="s">
        <v>108</v>
      </c>
      <c r="B200" s="4"/>
      <c r="C200" s="4"/>
    </row>
    <row r="201" spans="1:23" x14ac:dyDescent="0.35">
      <c r="A201" s="37" t="s">
        <v>109</v>
      </c>
      <c r="B201" s="4"/>
      <c r="C201" s="4"/>
    </row>
    <row r="202" spans="1:23" x14ac:dyDescent="0.35">
      <c r="A202" s="4" t="s">
        <v>110</v>
      </c>
      <c r="B202" s="4"/>
      <c r="C202" s="4"/>
    </row>
    <row r="203" spans="1:23" x14ac:dyDescent="0.35">
      <c r="A203" s="2" t="s">
        <v>22</v>
      </c>
      <c r="D203" s="10">
        <f t="shared" ref="D203:W203" si="76">D209+D216+D223+D232+D239</f>
        <v>2.1143900725049716</v>
      </c>
      <c r="E203" s="10">
        <f t="shared" si="76"/>
        <v>2.0131080222347384</v>
      </c>
      <c r="F203" s="10">
        <f t="shared" si="76"/>
        <v>1.945970712325515</v>
      </c>
      <c r="G203" s="10">
        <f t="shared" si="76"/>
        <v>2.0056251556320017</v>
      </c>
      <c r="H203" s="10">
        <f t="shared" si="76"/>
        <v>1.629466186360796</v>
      </c>
      <c r="I203" s="10">
        <f t="shared" si="76"/>
        <v>1.6070381503059337</v>
      </c>
      <c r="J203" s="10">
        <f t="shared" si="76"/>
        <v>1.6294566451415138</v>
      </c>
      <c r="K203" s="10">
        <f t="shared" si="76"/>
        <v>1.5267272095736117</v>
      </c>
      <c r="L203" s="10">
        <f t="shared" si="76"/>
        <v>1.0872619930950018</v>
      </c>
      <c r="M203" s="10">
        <f t="shared" si="76"/>
        <v>1.1308151066902288</v>
      </c>
      <c r="N203" s="10">
        <f t="shared" si="76"/>
        <v>0.95835360936656078</v>
      </c>
      <c r="O203" s="10">
        <f t="shared" si="76"/>
        <v>0.88405424733230631</v>
      </c>
      <c r="P203" s="10">
        <f t="shared" si="76"/>
        <v>0.87206760396506366</v>
      </c>
      <c r="Q203" s="10">
        <f t="shared" si="76"/>
        <v>0.84706989482603401</v>
      </c>
      <c r="R203" s="10">
        <f t="shared" si="76"/>
        <v>0.8028227666441301</v>
      </c>
      <c r="S203" s="10">
        <f t="shared" si="76"/>
        <v>0.68849633285127387</v>
      </c>
      <c r="T203" s="10">
        <f t="shared" si="76"/>
        <v>0.68052745483893406</v>
      </c>
      <c r="U203" s="10">
        <f t="shared" si="76"/>
        <v>0.5709814576751876</v>
      </c>
      <c r="V203" s="10">
        <f t="shared" si="76"/>
        <v>0.59616258050753079</v>
      </c>
      <c r="W203" s="10">
        <f t="shared" si="76"/>
        <v>0.59571848181330445</v>
      </c>
    </row>
    <row r="204" spans="1:23" x14ac:dyDescent="0.35">
      <c r="A204" s="17" t="s">
        <v>6</v>
      </c>
      <c r="B204" s="17"/>
      <c r="C204" s="17"/>
      <c r="D204" s="17"/>
      <c r="E204" s="18">
        <f t="shared" ref="E204:W204" si="77">(E203-$D203)/$D203</f>
        <v>-4.7901308082780474E-2</v>
      </c>
      <c r="F204" s="18">
        <f t="shared" si="77"/>
        <v>-7.9653873885212625E-2</v>
      </c>
      <c r="G204" s="18">
        <f t="shared" si="77"/>
        <v>-5.1440327065153731E-2</v>
      </c>
      <c r="H204" s="18">
        <f t="shared" si="77"/>
        <v>-0.22934457196427996</v>
      </c>
      <c r="I204" s="18">
        <f t="shared" si="77"/>
        <v>-0.23995190329188654</v>
      </c>
      <c r="J204" s="18">
        <f t="shared" si="77"/>
        <v>-0.22934908448039809</v>
      </c>
      <c r="K204" s="18">
        <f t="shared" si="77"/>
        <v>-0.27793493290248983</v>
      </c>
      <c r="L204" s="18">
        <f t="shared" si="77"/>
        <v>-0.48577984392118578</v>
      </c>
      <c r="M204" s="18">
        <f t="shared" si="77"/>
        <v>-0.46518141501178945</v>
      </c>
      <c r="N204" s="18">
        <f t="shared" si="77"/>
        <v>-0.54674701615905008</v>
      </c>
      <c r="O204" s="18">
        <f t="shared" si="77"/>
        <v>-0.58188687185570032</v>
      </c>
      <c r="P204" s="18">
        <f t="shared" si="77"/>
        <v>-0.58755595038719466</v>
      </c>
      <c r="Q204" s="18">
        <f t="shared" si="77"/>
        <v>-0.59937860764618101</v>
      </c>
      <c r="R204" s="18">
        <f t="shared" si="77"/>
        <v>-0.6203052704967511</v>
      </c>
      <c r="S204" s="18">
        <f t="shared" si="77"/>
        <v>-0.67437591492491511</v>
      </c>
      <c r="T204" s="26">
        <f t="shared" si="77"/>
        <v>-0.67814479282306883</v>
      </c>
      <c r="U204" s="26">
        <f t="shared" si="77"/>
        <v>-0.72995453152183432</v>
      </c>
      <c r="V204" s="26">
        <f t="shared" si="77"/>
        <v>-0.71804512882467242</v>
      </c>
      <c r="W204" s="26">
        <f t="shared" si="77"/>
        <v>-0.71825516513727206</v>
      </c>
    </row>
    <row r="205" spans="1:23" x14ac:dyDescent="0.35">
      <c r="A205" s="11" t="s">
        <v>7</v>
      </c>
      <c r="D205" s="10"/>
      <c r="E205" s="21">
        <f t="shared" ref="E205:W205" si="78">(E203-D203)/D203</f>
        <v>-4.7901308082780474E-2</v>
      </c>
      <c r="F205" s="21">
        <f t="shared" si="78"/>
        <v>-3.3350078171510485E-2</v>
      </c>
      <c r="G205" s="21">
        <f t="shared" si="78"/>
        <v>3.0655365432091838E-2</v>
      </c>
      <c r="H205" s="21">
        <f t="shared" si="78"/>
        <v>-0.18755198009703491</v>
      </c>
      <c r="I205" s="21">
        <f t="shared" si="78"/>
        <v>-1.3764038948824379E-2</v>
      </c>
      <c r="J205" s="21">
        <f t="shared" si="78"/>
        <v>1.3950194543491256E-2</v>
      </c>
      <c r="K205" s="21">
        <f t="shared" si="78"/>
        <v>-6.3045209502324784E-2</v>
      </c>
      <c r="L205" s="21">
        <f t="shared" si="78"/>
        <v>-0.28784789694116009</v>
      </c>
      <c r="M205" s="21">
        <f t="shared" si="78"/>
        <v>4.0057606972215214E-2</v>
      </c>
      <c r="N205" s="21">
        <f t="shared" si="78"/>
        <v>-0.15251078297710738</v>
      </c>
      <c r="O205" s="21">
        <f t="shared" si="78"/>
        <v>-7.7528128770093352E-2</v>
      </c>
      <c r="P205" s="21">
        <f t="shared" si="78"/>
        <v>-1.3558719279289878E-2</v>
      </c>
      <c r="Q205" s="21">
        <f t="shared" si="78"/>
        <v>-2.8664875320871457E-2</v>
      </c>
      <c r="R205" s="21">
        <f t="shared" si="78"/>
        <v>-5.2235510259742032E-2</v>
      </c>
      <c r="S205" s="22">
        <f t="shared" si="78"/>
        <v>-0.1424055701244632</v>
      </c>
      <c r="T205" s="23">
        <f t="shared" si="78"/>
        <v>-1.1574321651559489E-2</v>
      </c>
      <c r="U205" s="23">
        <f t="shared" si="78"/>
        <v>-0.16097219353137429</v>
      </c>
      <c r="V205" s="23">
        <f t="shared" si="78"/>
        <v>4.4101472112370942E-2</v>
      </c>
      <c r="W205" s="23">
        <f t="shared" si="78"/>
        <v>-7.4492883107200826E-4</v>
      </c>
    </row>
    <row r="206" spans="1:23" x14ac:dyDescent="0.35">
      <c r="A206" s="2" t="s">
        <v>23</v>
      </c>
      <c r="D206" s="12">
        <f t="shared" ref="D206:W206" si="79">D203/D$17</f>
        <v>4.385715157250826E-2</v>
      </c>
      <c r="E206" s="12">
        <f t="shared" si="79"/>
        <v>4.2188537850674092E-2</v>
      </c>
      <c r="F206" s="12">
        <f t="shared" si="79"/>
        <v>4.2030455221697925E-2</v>
      </c>
      <c r="G206" s="12">
        <f t="shared" si="79"/>
        <v>4.3722978205438544E-2</v>
      </c>
      <c r="H206" s="12">
        <f t="shared" si="79"/>
        <v>4.0592090031087782E-2</v>
      </c>
      <c r="I206" s="12">
        <f t="shared" si="79"/>
        <v>4.255062084740989E-2</v>
      </c>
      <c r="J206" s="12">
        <f t="shared" si="79"/>
        <v>4.5079858254511197E-2</v>
      </c>
      <c r="K206" s="12">
        <f t="shared" si="79"/>
        <v>4.1393109117943729E-2</v>
      </c>
      <c r="L206" s="12">
        <f t="shared" si="79"/>
        <v>3.0680059814082485E-2</v>
      </c>
      <c r="M206" s="12">
        <f t="shared" si="79"/>
        <v>3.2475011844154598E-2</v>
      </c>
      <c r="N206" s="12">
        <f t="shared" si="79"/>
        <v>2.8039449178535045E-2</v>
      </c>
      <c r="O206" s="12">
        <f t="shared" si="79"/>
        <v>2.483661024646254E-2</v>
      </c>
      <c r="P206" s="12">
        <f t="shared" si="79"/>
        <v>2.4322288450335221E-2</v>
      </c>
      <c r="Q206" s="12">
        <f t="shared" si="79"/>
        <v>2.3468541174319693E-2</v>
      </c>
      <c r="R206" s="12">
        <f t="shared" si="79"/>
        <v>2.2584556909597486E-2</v>
      </c>
      <c r="S206" s="12">
        <f t="shared" si="79"/>
        <v>2.045225734503316E-2</v>
      </c>
      <c r="T206" s="27">
        <f t="shared" si="79"/>
        <v>1.9112839861618575E-2</v>
      </c>
      <c r="U206" s="27">
        <f t="shared" si="79"/>
        <v>1.703697798985979E-2</v>
      </c>
      <c r="V206" s="27">
        <f t="shared" si="79"/>
        <v>1.8216315650312166E-2</v>
      </c>
      <c r="W206" s="27">
        <f t="shared" si="79"/>
        <v>2.0809227685643968E-2</v>
      </c>
    </row>
    <row r="207" spans="1:23" x14ac:dyDescent="0.35"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</row>
    <row r="208" spans="1:23" x14ac:dyDescent="0.35">
      <c r="A208" s="9" t="s">
        <v>111</v>
      </c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/>
    </row>
    <row r="209" spans="1:23" x14ac:dyDescent="0.35">
      <c r="A209" s="2" t="s">
        <v>22</v>
      </c>
      <c r="D209" s="10">
        <f t="shared" ref="D209:W209" si="80">D213</f>
        <v>0.35074202717109237</v>
      </c>
      <c r="E209" s="10">
        <f t="shared" si="80"/>
        <v>0.33421720504997254</v>
      </c>
      <c r="F209" s="10">
        <f t="shared" si="80"/>
        <v>0.34710167046395601</v>
      </c>
      <c r="G209" s="10">
        <f t="shared" si="80"/>
        <v>0.35075120406158861</v>
      </c>
      <c r="H209" s="10">
        <f t="shared" si="80"/>
        <v>0.26866908381342225</v>
      </c>
      <c r="I209" s="10">
        <f t="shared" si="80"/>
        <v>0.28426216053932124</v>
      </c>
      <c r="J209" s="10">
        <f t="shared" si="80"/>
        <v>0.29636034432053748</v>
      </c>
      <c r="K209" s="10">
        <f t="shared" si="80"/>
        <v>0.27765829928975749</v>
      </c>
      <c r="L209" s="10">
        <f t="shared" si="80"/>
        <v>0.25538082011092328</v>
      </c>
      <c r="M209" s="10">
        <f t="shared" si="80"/>
        <v>0.26737425606713261</v>
      </c>
      <c r="N209" s="10">
        <f t="shared" si="80"/>
        <v>0.24911008057885822</v>
      </c>
      <c r="O209" s="10">
        <f t="shared" si="80"/>
        <v>0.24356351687440811</v>
      </c>
      <c r="P209" s="10">
        <f t="shared" si="80"/>
        <v>0.26162307055706341</v>
      </c>
      <c r="Q209" s="10">
        <f t="shared" si="80"/>
        <v>0.29499033864002633</v>
      </c>
      <c r="R209" s="10">
        <f t="shared" si="80"/>
        <v>0.26776801772812248</v>
      </c>
      <c r="S209" s="10">
        <f t="shared" si="80"/>
        <v>0.24798062197362294</v>
      </c>
      <c r="T209" s="29">
        <f t="shared" si="80"/>
        <v>0.23379573191111319</v>
      </c>
      <c r="U209" s="29">
        <f t="shared" si="80"/>
        <v>0.12761984968800788</v>
      </c>
      <c r="V209" s="29">
        <f t="shared" si="80"/>
        <v>0.13082750697392176</v>
      </c>
      <c r="W209" s="29">
        <f t="shared" si="80"/>
        <v>0.12545476312411316</v>
      </c>
    </row>
    <row r="210" spans="1:23" x14ac:dyDescent="0.35">
      <c r="A210" s="17" t="s">
        <v>6</v>
      </c>
      <c r="B210" s="17"/>
      <c r="C210" s="17"/>
      <c r="D210" s="17"/>
      <c r="E210" s="18">
        <f t="shared" ref="E210:W210" si="81">(E209-$D209)/$D209</f>
        <v>-4.7113892379537975E-2</v>
      </c>
      <c r="F210" s="18">
        <f t="shared" si="81"/>
        <v>-1.0379014846032666E-2</v>
      </c>
      <c r="G210" s="18">
        <f t="shared" si="81"/>
        <v>2.6164216960961565E-5</v>
      </c>
      <c r="H210" s="18">
        <f t="shared" si="81"/>
        <v>-0.23399802989002755</v>
      </c>
      <c r="I210" s="18">
        <f t="shared" si="81"/>
        <v>-0.18954063522972733</v>
      </c>
      <c r="J210" s="18">
        <f t="shared" si="81"/>
        <v>-0.1550475239285409</v>
      </c>
      <c r="K210" s="18">
        <f t="shared" si="81"/>
        <v>-0.20836889286063387</v>
      </c>
      <c r="L210" s="18">
        <f t="shared" si="81"/>
        <v>-0.27188417604044862</v>
      </c>
      <c r="M210" s="18">
        <f t="shared" si="81"/>
        <v>-0.23768971108584278</v>
      </c>
      <c r="N210" s="18">
        <f t="shared" si="81"/>
        <v>-0.28976267090643792</v>
      </c>
      <c r="O210" s="18">
        <f t="shared" si="81"/>
        <v>-0.30557646929605747</v>
      </c>
      <c r="P210" s="18">
        <f t="shared" si="81"/>
        <v>-0.25408690635911912</v>
      </c>
      <c r="Q210" s="18">
        <f t="shared" si="81"/>
        <v>-0.15895354480536861</v>
      </c>
      <c r="R210" s="18">
        <f t="shared" si="81"/>
        <v>-0.23656705788067731</v>
      </c>
      <c r="S210" s="18">
        <f t="shared" si="81"/>
        <v>-0.2929828684240976</v>
      </c>
      <c r="T210" s="26">
        <f t="shared" si="81"/>
        <v>-0.33342538447191172</v>
      </c>
      <c r="U210" s="26">
        <f t="shared" si="81"/>
        <v>-0.63614326256444098</v>
      </c>
      <c r="V210" s="26">
        <f t="shared" si="81"/>
        <v>-0.62699791630586676</v>
      </c>
      <c r="W210" s="26">
        <f t="shared" si="81"/>
        <v>-0.6423161372021261</v>
      </c>
    </row>
    <row r="211" spans="1:23" x14ac:dyDescent="0.35">
      <c r="A211" s="11" t="s">
        <v>7</v>
      </c>
      <c r="D211" s="10"/>
      <c r="E211" s="21">
        <f t="shared" ref="E211:W211" si="82">(E209-D209)/D209</f>
        <v>-4.7113892379537975E-2</v>
      </c>
      <c r="F211" s="21">
        <f t="shared" si="82"/>
        <v>3.8551173366604422E-2</v>
      </c>
      <c r="G211" s="21">
        <f t="shared" si="82"/>
        <v>1.0514307213659953E-2</v>
      </c>
      <c r="H211" s="21">
        <f t="shared" si="82"/>
        <v>-0.23401807120740065</v>
      </c>
      <c r="I211" s="21">
        <f t="shared" si="82"/>
        <v>5.803822495902667E-2</v>
      </c>
      <c r="J211" s="21">
        <f t="shared" si="82"/>
        <v>4.2559951554096254E-2</v>
      </c>
      <c r="K211" s="21">
        <f t="shared" si="82"/>
        <v>-6.3105760906230518E-2</v>
      </c>
      <c r="L211" s="21">
        <f t="shared" si="82"/>
        <v>-8.0233435254121382E-2</v>
      </c>
      <c r="M211" s="21">
        <f t="shared" si="82"/>
        <v>4.6962947143015854E-2</v>
      </c>
      <c r="N211" s="21">
        <f t="shared" si="82"/>
        <v>-6.8309401798535896E-2</v>
      </c>
      <c r="O211" s="21">
        <f t="shared" si="82"/>
        <v>-2.2265512867088874E-2</v>
      </c>
      <c r="P211" s="21">
        <f t="shared" si="82"/>
        <v>7.4147203630532177E-2</v>
      </c>
      <c r="Q211" s="21">
        <f t="shared" si="82"/>
        <v>0.12753947123973183</v>
      </c>
      <c r="R211" s="21">
        <f t="shared" si="82"/>
        <v>-9.2282076211055067E-2</v>
      </c>
      <c r="S211" s="22">
        <f t="shared" si="82"/>
        <v>-7.3897532357992846E-2</v>
      </c>
      <c r="T211" s="23">
        <f t="shared" si="82"/>
        <v>-5.7201606922409297E-2</v>
      </c>
      <c r="U211" s="23">
        <f t="shared" si="82"/>
        <v>-0.45413952322907386</v>
      </c>
      <c r="V211" s="23">
        <f t="shared" si="82"/>
        <v>2.5134470019794217E-2</v>
      </c>
      <c r="W211" s="23">
        <f t="shared" si="82"/>
        <v>-4.106738692864921E-2</v>
      </c>
    </row>
    <row r="212" spans="1:23" x14ac:dyDescent="0.35">
      <c r="A212" s="2" t="s">
        <v>23</v>
      </c>
      <c r="D212" s="12">
        <f t="shared" ref="D212:W212" si="83">D209/D$17</f>
        <v>7.2751695387347874E-3</v>
      </c>
      <c r="E212" s="12">
        <f t="shared" si="83"/>
        <v>7.0041622455732904E-3</v>
      </c>
      <c r="F212" s="12">
        <f t="shared" si="83"/>
        <v>7.4969479886866268E-3</v>
      </c>
      <c r="G212" s="12">
        <f t="shared" si="83"/>
        <v>7.64643742508485E-3</v>
      </c>
      <c r="H212" s="12">
        <f t="shared" si="83"/>
        <v>6.692891040028944E-3</v>
      </c>
      <c r="I212" s="12">
        <f t="shared" si="83"/>
        <v>7.5265988004526094E-3</v>
      </c>
      <c r="J212" s="12">
        <f t="shared" si="83"/>
        <v>8.198979920124045E-3</v>
      </c>
      <c r="K212" s="12">
        <f t="shared" si="83"/>
        <v>7.5279592896057984E-3</v>
      </c>
      <c r="L212" s="12">
        <f t="shared" si="83"/>
        <v>7.2062657263215462E-3</v>
      </c>
      <c r="M212" s="12">
        <f t="shared" si="83"/>
        <v>7.6785162147473317E-3</v>
      </c>
      <c r="N212" s="12">
        <f t="shared" si="83"/>
        <v>7.2884469531746768E-3</v>
      </c>
      <c r="O212" s="12">
        <f t="shared" si="83"/>
        <v>6.8426707491327883E-3</v>
      </c>
      <c r="P212" s="12">
        <f t="shared" si="83"/>
        <v>7.2967643315944375E-3</v>
      </c>
      <c r="Q212" s="12">
        <f t="shared" si="83"/>
        <v>8.1728709173659979E-3</v>
      </c>
      <c r="R212" s="12">
        <f t="shared" si="83"/>
        <v>7.5326987302934221E-3</v>
      </c>
      <c r="S212" s="12">
        <f t="shared" si="83"/>
        <v>7.3664350196059837E-3</v>
      </c>
      <c r="T212" s="27">
        <f t="shared" si="83"/>
        <v>6.5662308736752001E-3</v>
      </c>
      <c r="U212" s="27">
        <f t="shared" si="83"/>
        <v>3.8079285079703363E-3</v>
      </c>
      <c r="V212" s="27">
        <f t="shared" si="83"/>
        <v>3.9975591234718061E-3</v>
      </c>
      <c r="W212" s="27">
        <f t="shared" si="83"/>
        <v>4.3822993742812181E-3</v>
      </c>
    </row>
    <row r="213" spans="1:23" x14ac:dyDescent="0.35">
      <c r="A213" s="2" t="s">
        <v>112</v>
      </c>
      <c r="B213" s="2" t="s">
        <v>113</v>
      </c>
      <c r="D213" s="2">
        <v>0.35074202717109237</v>
      </c>
      <c r="E213" s="2">
        <v>0.33421720504997254</v>
      </c>
      <c r="F213" s="2">
        <v>0.34710167046395601</v>
      </c>
      <c r="G213" s="2">
        <v>0.35075120406158861</v>
      </c>
      <c r="H213" s="2">
        <v>0.26866908381342225</v>
      </c>
      <c r="I213" s="2">
        <v>0.28426216053932124</v>
      </c>
      <c r="J213" s="2">
        <v>0.29636034432053748</v>
      </c>
      <c r="K213" s="2">
        <v>0.27765829928975749</v>
      </c>
      <c r="L213" s="2">
        <v>0.25538082011092328</v>
      </c>
      <c r="M213" s="2">
        <v>0.26737425606713261</v>
      </c>
      <c r="N213" s="2">
        <v>0.24911008057885822</v>
      </c>
      <c r="O213" s="2">
        <v>0.24356351687440811</v>
      </c>
      <c r="P213" s="2">
        <v>0.26162307055706341</v>
      </c>
      <c r="Q213" s="2">
        <v>0.29499033864002633</v>
      </c>
      <c r="R213" s="2">
        <v>0.26776801772812248</v>
      </c>
      <c r="S213" s="2">
        <v>0.24798062197362294</v>
      </c>
      <c r="T213" s="30">
        <v>0.23379573191111319</v>
      </c>
      <c r="U213" s="2">
        <v>0.12761984968800788</v>
      </c>
      <c r="V213" s="2">
        <v>0.13082750697392176</v>
      </c>
      <c r="W213" s="2">
        <v>0.12545476312411316</v>
      </c>
    </row>
    <row r="214" spans="1:23" x14ac:dyDescent="0.35"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</row>
    <row r="215" spans="1:23" x14ac:dyDescent="0.35">
      <c r="A215" s="9" t="s">
        <v>114</v>
      </c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/>
    </row>
    <row r="216" spans="1:23" x14ac:dyDescent="0.35">
      <c r="A216" s="2" t="s">
        <v>22</v>
      </c>
      <c r="D216" s="10">
        <f t="shared" ref="D216:W216" si="84">D220</f>
        <v>1.5025664955669619E-2</v>
      </c>
      <c r="E216" s="10">
        <f t="shared" si="84"/>
        <v>1.7050863275781612E-2</v>
      </c>
      <c r="F216" s="10">
        <f t="shared" si="84"/>
        <v>1.5940270648623422E-2</v>
      </c>
      <c r="G216" s="10">
        <f t="shared" si="84"/>
        <v>1.6920205319645356E-2</v>
      </c>
      <c r="H216" s="10">
        <f t="shared" si="84"/>
        <v>1.4699020065328975E-2</v>
      </c>
      <c r="I216" s="10">
        <f t="shared" si="84"/>
        <v>1.7704153056462901E-2</v>
      </c>
      <c r="J216" s="10">
        <f t="shared" si="84"/>
        <v>1.4633691087260849E-2</v>
      </c>
      <c r="K216" s="10">
        <f t="shared" si="84"/>
        <v>1.3392440503966402E-2</v>
      </c>
      <c r="L216" s="10">
        <f t="shared" si="84"/>
        <v>1.280447970135324E-2</v>
      </c>
      <c r="M216" s="10">
        <f t="shared" si="84"/>
        <v>1.3000466635557628E-2</v>
      </c>
      <c r="N216" s="10">
        <f t="shared" si="84"/>
        <v>1.2216518898740083E-2</v>
      </c>
      <c r="O216" s="10">
        <f t="shared" si="84"/>
        <v>1.1824545030331313E-2</v>
      </c>
      <c r="P216" s="10">
        <f t="shared" si="84"/>
        <v>1.5156322911805877E-2</v>
      </c>
      <c r="Q216" s="10">
        <f t="shared" si="84"/>
        <v>1.3196453569762014E-2</v>
      </c>
      <c r="R216" s="10">
        <f t="shared" si="84"/>
        <v>1.4437704153056461E-2</v>
      </c>
      <c r="S216" s="10">
        <f t="shared" si="84"/>
        <v>1.0387307512832476E-2</v>
      </c>
      <c r="T216" s="29">
        <f t="shared" si="84"/>
        <v>1.1040597293513765E-2</v>
      </c>
      <c r="U216" s="29">
        <f t="shared" si="84"/>
        <v>8.6234251049929992E-3</v>
      </c>
      <c r="V216" s="29">
        <f t="shared" si="84"/>
        <v>6.9902006532897793E-3</v>
      </c>
      <c r="W216" s="29">
        <f t="shared" si="84"/>
        <v>6.9902006532897793E-3</v>
      </c>
    </row>
    <row r="217" spans="1:23" x14ac:dyDescent="0.35">
      <c r="A217" s="17" t="s">
        <v>6</v>
      </c>
      <c r="B217" s="17"/>
      <c r="C217" s="17"/>
      <c r="D217" s="17"/>
      <c r="E217" s="18">
        <f t="shared" ref="E217:W217" si="85">(E216-$D216)/$D216</f>
        <v>0.13478260869565223</v>
      </c>
      <c r="F217" s="18">
        <f t="shared" si="85"/>
        <v>6.0869565217391286E-2</v>
      </c>
      <c r="G217" s="18">
        <f t="shared" si="85"/>
        <v>0.12608695652173929</v>
      </c>
      <c r="H217" s="18">
        <f t="shared" si="85"/>
        <v>-2.1739130434782625E-2</v>
      </c>
      <c r="I217" s="18">
        <f t="shared" si="85"/>
        <v>0.1782608695652175</v>
      </c>
      <c r="J217" s="18">
        <f t="shared" si="85"/>
        <v>-2.608695652173899E-2</v>
      </c>
      <c r="K217" s="18">
        <f t="shared" si="85"/>
        <v>-0.1086956521739129</v>
      </c>
      <c r="L217" s="18">
        <f t="shared" si="85"/>
        <v>-0.1478260869565218</v>
      </c>
      <c r="M217" s="18">
        <f t="shared" si="85"/>
        <v>-0.13478260869565212</v>
      </c>
      <c r="N217" s="18">
        <f t="shared" si="85"/>
        <v>-0.18695652173913033</v>
      </c>
      <c r="O217" s="18">
        <f t="shared" si="85"/>
        <v>-0.21304347826086933</v>
      </c>
      <c r="P217" s="18">
        <f t="shared" si="85"/>
        <v>8.6956521739130731E-3</v>
      </c>
      <c r="Q217" s="18">
        <f t="shared" si="85"/>
        <v>-0.12173913043478257</v>
      </c>
      <c r="R217" s="18">
        <f t="shared" si="85"/>
        <v>-3.9130434782608657E-2</v>
      </c>
      <c r="S217" s="18">
        <f t="shared" si="85"/>
        <v>-0.30869565217391304</v>
      </c>
      <c r="T217" s="26">
        <f t="shared" si="85"/>
        <v>-0.26521739130434774</v>
      </c>
      <c r="U217" s="26">
        <f t="shared" si="85"/>
        <v>-0.42608695652173911</v>
      </c>
      <c r="V217" s="26">
        <f t="shared" si="85"/>
        <v>-0.53478260869565208</v>
      </c>
      <c r="W217" s="26">
        <f t="shared" si="85"/>
        <v>-0.53478260869565208</v>
      </c>
    </row>
    <row r="218" spans="1:23" x14ac:dyDescent="0.35">
      <c r="A218" s="11" t="s">
        <v>7</v>
      </c>
      <c r="D218" s="10"/>
      <c r="E218" s="21">
        <f t="shared" ref="E218:W218" si="86">(E216-D216)/D216</f>
        <v>0.13478260869565223</v>
      </c>
      <c r="F218" s="21">
        <f t="shared" si="86"/>
        <v>-6.5134099616858301E-2</v>
      </c>
      <c r="G218" s="21">
        <f t="shared" si="86"/>
        <v>6.1475409836065732E-2</v>
      </c>
      <c r="H218" s="21">
        <f t="shared" si="86"/>
        <v>-0.1312741312741314</v>
      </c>
      <c r="I218" s="21">
        <f t="shared" si="86"/>
        <v>0.20444444444444457</v>
      </c>
      <c r="J218" s="21">
        <f t="shared" si="86"/>
        <v>-0.17343173431734313</v>
      </c>
      <c r="K218" s="21">
        <f t="shared" si="86"/>
        <v>-8.4821428571428562E-2</v>
      </c>
      <c r="L218" s="21">
        <f t="shared" si="86"/>
        <v>-4.3902439024390456E-2</v>
      </c>
      <c r="M218" s="21">
        <f t="shared" si="86"/>
        <v>1.5306122448979713E-2</v>
      </c>
      <c r="N218" s="21">
        <f t="shared" si="86"/>
        <v>-6.0301507537688377E-2</v>
      </c>
      <c r="O218" s="21">
        <f t="shared" si="86"/>
        <v>-3.2085561497326026E-2</v>
      </c>
      <c r="P218" s="21">
        <f t="shared" si="86"/>
        <v>0.28176795580110464</v>
      </c>
      <c r="Q218" s="21">
        <f t="shared" si="86"/>
        <v>-0.12931034482758619</v>
      </c>
      <c r="R218" s="21">
        <f t="shared" si="86"/>
        <v>9.4059405940594046E-2</v>
      </c>
      <c r="S218" s="22">
        <f t="shared" si="86"/>
        <v>-0.28054298642533937</v>
      </c>
      <c r="T218" s="23">
        <f t="shared" si="86"/>
        <v>6.2893081761006331E-2</v>
      </c>
      <c r="U218" s="23">
        <f t="shared" si="86"/>
        <v>-0.21893491124260359</v>
      </c>
      <c r="V218" s="23">
        <f t="shared" si="86"/>
        <v>-0.18939393939393945</v>
      </c>
      <c r="W218" s="23">
        <f t="shared" si="86"/>
        <v>0</v>
      </c>
    </row>
    <row r="219" spans="1:23" x14ac:dyDescent="0.35">
      <c r="A219" s="2" t="s">
        <v>23</v>
      </c>
      <c r="D219" s="12">
        <f t="shared" ref="D219:W219" si="87">D216/D$17</f>
        <v>3.1166570161664367E-4</v>
      </c>
      <c r="E219" s="12">
        <f t="shared" si="87"/>
        <v>3.5733352743705946E-4</v>
      </c>
      <c r="F219" s="12">
        <f t="shared" si="87"/>
        <v>3.4428926780612364E-4</v>
      </c>
      <c r="G219" s="12">
        <f t="shared" si="87"/>
        <v>3.6886342711895076E-4</v>
      </c>
      <c r="H219" s="12">
        <f t="shared" si="87"/>
        <v>3.6617141911558906E-4</v>
      </c>
      <c r="I219" s="12">
        <f t="shared" si="87"/>
        <v>4.6876466746396467E-4</v>
      </c>
      <c r="J219" s="12">
        <f t="shared" si="87"/>
        <v>4.0484950730108632E-4</v>
      </c>
      <c r="K219" s="12">
        <f t="shared" si="87"/>
        <v>3.6310006637732761E-4</v>
      </c>
      <c r="L219" s="12">
        <f t="shared" si="87"/>
        <v>3.613132856851339E-4</v>
      </c>
      <c r="M219" s="12">
        <f t="shared" si="87"/>
        <v>3.7335043144672442E-4</v>
      </c>
      <c r="N219" s="12">
        <f t="shared" si="87"/>
        <v>3.5743013586211225E-4</v>
      </c>
      <c r="O219" s="12">
        <f t="shared" si="87"/>
        <v>3.3219863729662359E-4</v>
      </c>
      <c r="P219" s="12">
        <f t="shared" si="87"/>
        <v>4.2271545925026167E-4</v>
      </c>
      <c r="Q219" s="12">
        <f t="shared" si="87"/>
        <v>3.6561506417432359E-4</v>
      </c>
      <c r="R219" s="12">
        <f t="shared" si="87"/>
        <v>4.0615334372196921E-4</v>
      </c>
      <c r="S219" s="12">
        <f t="shared" si="87"/>
        <v>3.0856211752741084E-4</v>
      </c>
      <c r="T219" s="27">
        <f t="shared" si="87"/>
        <v>3.1007884626416897E-4</v>
      </c>
      <c r="U219" s="27">
        <f t="shared" si="87"/>
        <v>2.5730626053805468E-4</v>
      </c>
      <c r="V219" s="27">
        <f t="shared" si="87"/>
        <v>2.1359224098053972E-4</v>
      </c>
      <c r="W219" s="27">
        <f t="shared" si="87"/>
        <v>2.4417687448587664E-4</v>
      </c>
    </row>
    <row r="220" spans="1:23" x14ac:dyDescent="0.35">
      <c r="A220" s="2" t="s">
        <v>115</v>
      </c>
      <c r="B220" s="2" t="s">
        <v>116</v>
      </c>
      <c r="D220" s="2">
        <v>1.5025664955669619E-2</v>
      </c>
      <c r="E220" s="2">
        <v>1.7050863275781612E-2</v>
      </c>
      <c r="F220" s="2">
        <v>1.5940270648623422E-2</v>
      </c>
      <c r="G220" s="2">
        <v>1.6920205319645356E-2</v>
      </c>
      <c r="H220" s="2">
        <v>1.4699020065328975E-2</v>
      </c>
      <c r="I220" s="2">
        <v>1.7704153056462901E-2</v>
      </c>
      <c r="J220" s="2">
        <v>1.4633691087260849E-2</v>
      </c>
      <c r="K220" s="2">
        <v>1.3392440503966402E-2</v>
      </c>
      <c r="L220" s="2">
        <v>1.280447970135324E-2</v>
      </c>
      <c r="M220" s="2">
        <v>1.3000466635557628E-2</v>
      </c>
      <c r="N220" s="2">
        <v>1.2216518898740083E-2</v>
      </c>
      <c r="O220" s="2">
        <v>1.1824545030331313E-2</v>
      </c>
      <c r="P220" s="2">
        <v>1.5156322911805877E-2</v>
      </c>
      <c r="Q220" s="2">
        <v>1.3196453569762014E-2</v>
      </c>
      <c r="R220" s="2">
        <v>1.4437704153056461E-2</v>
      </c>
      <c r="S220" s="2">
        <v>1.0387307512832476E-2</v>
      </c>
      <c r="T220" s="30">
        <v>1.1040597293513765E-2</v>
      </c>
      <c r="U220" s="2">
        <v>8.6234251049929992E-3</v>
      </c>
      <c r="V220" s="2">
        <v>6.9902006532897793E-3</v>
      </c>
      <c r="W220" s="2">
        <v>6.9902006532897793E-3</v>
      </c>
    </row>
    <row r="221" spans="1:23" x14ac:dyDescent="0.35"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</row>
    <row r="222" spans="1:23" x14ac:dyDescent="0.35">
      <c r="A222" s="9" t="s">
        <v>117</v>
      </c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/>
    </row>
    <row r="223" spans="1:23" x14ac:dyDescent="0.35">
      <c r="A223" s="2" t="s">
        <v>22</v>
      </c>
      <c r="D223" s="10">
        <f t="shared" ref="D223:W223" si="88">D227+D228</f>
        <v>1.2150861697109995E-2</v>
      </c>
      <c r="E223" s="10">
        <f t="shared" si="88"/>
        <v>1.4318493790384258E-2</v>
      </c>
      <c r="F223" s="10">
        <f t="shared" si="88"/>
        <v>1.4462166719869225E-2</v>
      </c>
      <c r="G223" s="10">
        <f t="shared" si="88"/>
        <v>1.8493994772993023E-2</v>
      </c>
      <c r="H223" s="10">
        <f t="shared" si="88"/>
        <v>1.1795573762536746E-2</v>
      </c>
      <c r="I223" s="10">
        <f t="shared" si="88"/>
        <v>1.5064592710982325E-2</v>
      </c>
      <c r="J223" s="10">
        <f t="shared" si="88"/>
        <v>1.5832811127164514E-2</v>
      </c>
      <c r="K223" s="10">
        <f t="shared" si="88"/>
        <v>1.7727916168790468E-2</v>
      </c>
      <c r="L223" s="10">
        <f t="shared" si="88"/>
        <v>1.9456645365713156E-2</v>
      </c>
      <c r="M223" s="10">
        <f t="shared" si="88"/>
        <v>2.1825125807594783E-2</v>
      </c>
      <c r="N223" s="10">
        <f t="shared" si="88"/>
        <v>2.3944177658783507E-2</v>
      </c>
      <c r="O223" s="10">
        <f t="shared" si="88"/>
        <v>2.5848358918385727E-2</v>
      </c>
      <c r="P223" s="10">
        <f t="shared" si="88"/>
        <v>2.8690239230522212E-2</v>
      </c>
      <c r="Q223" s="10">
        <f t="shared" si="88"/>
        <v>3.3793820472985105E-2</v>
      </c>
      <c r="R223" s="10">
        <f t="shared" si="88"/>
        <v>3.4150996031372213E-2</v>
      </c>
      <c r="S223" s="10">
        <f t="shared" si="88"/>
        <v>1.6097245677178195E-2</v>
      </c>
      <c r="T223" s="29">
        <f t="shared" si="88"/>
        <v>1.8643802371294899E-2</v>
      </c>
      <c r="U223" s="29">
        <f t="shared" si="88"/>
        <v>2.8183898728783911E-2</v>
      </c>
      <c r="V223" s="29">
        <f t="shared" si="88"/>
        <v>2.88138077848E-2</v>
      </c>
      <c r="W223" s="29">
        <f t="shared" si="88"/>
        <v>2.9935069453699999E-2</v>
      </c>
    </row>
    <row r="224" spans="1:23" x14ac:dyDescent="0.35">
      <c r="A224" s="17" t="s">
        <v>6</v>
      </c>
      <c r="B224" s="17"/>
      <c r="C224" s="17"/>
      <c r="D224" s="17"/>
      <c r="E224" s="18">
        <f t="shared" ref="E224:W224" si="89">(E223-$D223)/$D223</f>
        <v>0.17839328167069993</v>
      </c>
      <c r="F224" s="18">
        <f t="shared" si="89"/>
        <v>0.1902173755552628</v>
      </c>
      <c r="G224" s="18">
        <f t="shared" si="89"/>
        <v>0.52203154261822449</v>
      </c>
      <c r="H224" s="18">
        <f t="shared" si="89"/>
        <v>-2.9239731586917214E-2</v>
      </c>
      <c r="I224" s="18">
        <f t="shared" si="89"/>
        <v>0.23979624544367434</v>
      </c>
      <c r="J224" s="18">
        <f t="shared" si="89"/>
        <v>0.30301961472660383</v>
      </c>
      <c r="K224" s="18">
        <f t="shared" si="89"/>
        <v>0.45898427705805744</v>
      </c>
      <c r="L224" s="18">
        <f t="shared" si="89"/>
        <v>0.60125642532338219</v>
      </c>
      <c r="M224" s="18">
        <f t="shared" si="89"/>
        <v>0.79617926297241537</v>
      </c>
      <c r="N224" s="18">
        <f t="shared" si="89"/>
        <v>0.97057445435976586</v>
      </c>
      <c r="O224" s="18">
        <f t="shared" si="89"/>
        <v>1.1272860775407882</v>
      </c>
      <c r="P224" s="18">
        <f t="shared" si="89"/>
        <v>1.3611691043562781</v>
      </c>
      <c r="Q224" s="18">
        <f t="shared" si="89"/>
        <v>1.7811871549013474</v>
      </c>
      <c r="R224" s="18">
        <f t="shared" si="89"/>
        <v>1.8105822354553514</v>
      </c>
      <c r="S224" s="18">
        <f t="shared" si="89"/>
        <v>0.3247822317825263</v>
      </c>
      <c r="T224" s="26">
        <f t="shared" si="89"/>
        <v>0.53436051170998078</v>
      </c>
      <c r="U224" s="26">
        <f t="shared" si="89"/>
        <v>1.3194979443710786</v>
      </c>
      <c r="V224" s="26">
        <f t="shared" si="89"/>
        <v>1.3713386344980933</v>
      </c>
      <c r="W224" s="26">
        <f t="shared" si="89"/>
        <v>1.4636170009917784</v>
      </c>
    </row>
    <row r="225" spans="1:23" x14ac:dyDescent="0.35">
      <c r="A225" s="11" t="s">
        <v>7</v>
      </c>
      <c r="D225" s="10"/>
      <c r="E225" s="21">
        <f t="shared" ref="E225:W225" si="90">(E223-D223)/D223</f>
        <v>0.17839328167069993</v>
      </c>
      <c r="F225" s="21">
        <f t="shared" si="90"/>
        <v>1.0034081209117994E-2</v>
      </c>
      <c r="G225" s="21">
        <f t="shared" si="90"/>
        <v>0.27878450934911198</v>
      </c>
      <c r="H225" s="21">
        <f t="shared" si="90"/>
        <v>-0.36219438215901589</v>
      </c>
      <c r="I225" s="21">
        <f t="shared" si="90"/>
        <v>0.27713946046678334</v>
      </c>
      <c r="J225" s="21">
        <f t="shared" si="90"/>
        <v>5.0994967532188601E-2</v>
      </c>
      <c r="K225" s="21">
        <f t="shared" si="90"/>
        <v>0.11969479244115425</v>
      </c>
      <c r="L225" s="21">
        <f t="shared" si="90"/>
        <v>9.7514517807009427E-2</v>
      </c>
      <c r="M225" s="21">
        <f t="shared" si="90"/>
        <v>0.12173118219317529</v>
      </c>
      <c r="N225" s="21">
        <f t="shared" si="90"/>
        <v>9.7092308647830514E-2</v>
      </c>
      <c r="O225" s="21">
        <f t="shared" si="90"/>
        <v>7.9525857464714536E-2</v>
      </c>
      <c r="P225" s="21">
        <f t="shared" si="90"/>
        <v>0.10994432262061629</v>
      </c>
      <c r="Q225" s="21">
        <f t="shared" si="90"/>
        <v>0.17788562867867028</v>
      </c>
      <c r="R225" s="21">
        <f t="shared" si="90"/>
        <v>1.0569256550103176E-2</v>
      </c>
      <c r="S225" s="22">
        <f t="shared" si="90"/>
        <v>-0.52864491382943146</v>
      </c>
      <c r="T225" s="23">
        <f t="shared" si="90"/>
        <v>0.15819828715958992</v>
      </c>
      <c r="U225" s="23">
        <f t="shared" si="90"/>
        <v>0.51170336219490875</v>
      </c>
      <c r="V225" s="23">
        <f t="shared" si="90"/>
        <v>2.2349961659944857E-2</v>
      </c>
      <c r="W225" s="23">
        <f t="shared" si="90"/>
        <v>3.8914040007287522E-2</v>
      </c>
    </row>
    <row r="226" spans="1:23" x14ac:dyDescent="0.35">
      <c r="A226" s="2" t="s">
        <v>23</v>
      </c>
      <c r="D226" s="12">
        <f t="shared" ref="D226:W226" si="91">D223/D$17</f>
        <v>2.5203588974261277E-4</v>
      </c>
      <c r="E226" s="12">
        <f t="shared" si="91"/>
        <v>3.000714867599042E-4</v>
      </c>
      <c r="F226" s="12">
        <f t="shared" si="91"/>
        <v>3.1236413111366201E-4</v>
      </c>
      <c r="G226" s="12">
        <f t="shared" si="91"/>
        <v>4.0317231169563321E-4</v>
      </c>
      <c r="H226" s="12">
        <f t="shared" si="91"/>
        <v>2.9384285242922562E-4</v>
      </c>
      <c r="I226" s="12">
        <f t="shared" si="91"/>
        <v>3.9887526786071276E-4</v>
      </c>
      <c r="J226" s="12">
        <f t="shared" si="91"/>
        <v>4.3802385507534479E-4</v>
      </c>
      <c r="K226" s="12">
        <f t="shared" si="91"/>
        <v>4.8064484854071872E-4</v>
      </c>
      <c r="L226" s="12">
        <f t="shared" si="91"/>
        <v>5.4902226638332634E-4</v>
      </c>
      <c r="M226" s="12">
        <f t="shared" si="91"/>
        <v>6.2677905071174724E-4</v>
      </c>
      <c r="N226" s="12">
        <f t="shared" si="91"/>
        <v>7.0055723276196019E-4</v>
      </c>
      <c r="O226" s="12">
        <f t="shared" si="91"/>
        <v>7.2618350955708363E-4</v>
      </c>
      <c r="P226" s="12">
        <f t="shared" si="91"/>
        <v>8.0018139775071882E-4</v>
      </c>
      <c r="Q226" s="12">
        <f t="shared" si="91"/>
        <v>9.362765363898325E-4</v>
      </c>
      <c r="R226" s="12">
        <f t="shared" si="91"/>
        <v>9.6071654347073816E-4</v>
      </c>
      <c r="S226" s="12">
        <f t="shared" si="91"/>
        <v>4.7817975990147916E-4</v>
      </c>
      <c r="T226" s="27">
        <f t="shared" si="91"/>
        <v>5.2361738913026066E-4</v>
      </c>
      <c r="U226" s="27">
        <f t="shared" si="91"/>
        <v>8.4095281178794541E-4</v>
      </c>
      <c r="V226" s="27">
        <f t="shared" si="91"/>
        <v>8.8043334965520932E-4</v>
      </c>
      <c r="W226" s="27">
        <f t="shared" si="91"/>
        <v>1.0456712273748648E-3</v>
      </c>
    </row>
    <row r="227" spans="1:23" x14ac:dyDescent="0.35">
      <c r="A227" s="2" t="s">
        <v>118</v>
      </c>
      <c r="B227" s="2" t="s">
        <v>119</v>
      </c>
      <c r="D227" s="2">
        <v>1.0053261697109996E-2</v>
      </c>
      <c r="E227" s="2">
        <v>1.2065838420257999E-2</v>
      </c>
      <c r="F227" s="2">
        <v>1.2199863005100002E-2</v>
      </c>
      <c r="G227" s="2">
        <v>1.6018168094159999E-2</v>
      </c>
      <c r="H227" s="2">
        <v>9.9333661109200014E-3</v>
      </c>
      <c r="I227" s="2">
        <v>1.3260323226059995E-2</v>
      </c>
      <c r="J227" s="2">
        <v>1.3917992679119999E-2</v>
      </c>
      <c r="K227" s="2">
        <v>1.5828319468679998E-2</v>
      </c>
      <c r="L227" s="2">
        <v>1.7755039252279999E-2</v>
      </c>
      <c r="M227" s="2">
        <v>1.9865462272480001E-2</v>
      </c>
      <c r="N227" s="2">
        <v>2.1975192050263003E-2</v>
      </c>
      <c r="O227" s="2">
        <v>2.4131793177629975E-2</v>
      </c>
      <c r="P227" s="2">
        <v>2.672034238722221E-2</v>
      </c>
      <c r="Q227" s="2">
        <v>3.1532203874835102E-2</v>
      </c>
      <c r="R227" s="2">
        <v>3.208877391352221E-2</v>
      </c>
      <c r="S227" s="2">
        <v>1.4052147897128196E-2</v>
      </c>
      <c r="T227" s="30">
        <v>1.67826367498949E-2</v>
      </c>
      <c r="U227" s="2">
        <v>2.6342875607333911E-2</v>
      </c>
      <c r="V227" s="2">
        <v>2.6496919888999999E-2</v>
      </c>
      <c r="W227" s="2">
        <v>2.8853548199999999E-2</v>
      </c>
    </row>
    <row r="228" spans="1:23" x14ac:dyDescent="0.35">
      <c r="A228" s="2" t="s">
        <v>120</v>
      </c>
      <c r="B228" s="2" t="s">
        <v>121</v>
      </c>
      <c r="D228" s="2">
        <v>2.0975999999999998E-3</v>
      </c>
      <c r="E228" s="2">
        <v>2.2526553701262583E-3</v>
      </c>
      <c r="F228" s="2">
        <v>2.2623037147692241E-3</v>
      </c>
      <c r="G228" s="2">
        <v>2.4758266788330241E-3</v>
      </c>
      <c r="H228" s="2">
        <v>1.8622076516167443E-3</v>
      </c>
      <c r="I228" s="2">
        <v>1.8042694849223302E-3</v>
      </c>
      <c r="J228" s="2">
        <v>1.9148184480445158E-3</v>
      </c>
      <c r="K228" s="2">
        <v>1.8995967001104682E-3</v>
      </c>
      <c r="L228" s="2">
        <v>1.7016061134331579E-3</v>
      </c>
      <c r="M228" s="2">
        <v>1.9596635351147819E-3</v>
      </c>
      <c r="N228" s="2">
        <v>1.9689856085205043E-3</v>
      </c>
      <c r="O228" s="2">
        <v>1.7165657407557519E-3</v>
      </c>
      <c r="P228" s="2">
        <v>1.9698968433000002E-3</v>
      </c>
      <c r="Q228" s="2">
        <v>2.2616165981500002E-3</v>
      </c>
      <c r="R228" s="2">
        <v>2.06222211785E-3</v>
      </c>
      <c r="S228" s="2">
        <v>2.0450977800499999E-3</v>
      </c>
      <c r="T228" s="30">
        <v>1.8611656214000002E-3</v>
      </c>
      <c r="U228" s="2">
        <v>1.8410231214499998E-3</v>
      </c>
      <c r="V228" s="2">
        <v>2.3168878957999998E-3</v>
      </c>
      <c r="W228" s="2">
        <v>1.0815212536999998E-3</v>
      </c>
    </row>
    <row r="229" spans="1:23" x14ac:dyDescent="0.35">
      <c r="T229" s="30"/>
    </row>
    <row r="230" spans="1:23" x14ac:dyDescent="0.35"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</row>
    <row r="231" spans="1:23" x14ac:dyDescent="0.35">
      <c r="A231" s="9" t="s">
        <v>122</v>
      </c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/>
    </row>
    <row r="232" spans="1:23" x14ac:dyDescent="0.35">
      <c r="A232" s="2" t="s">
        <v>22</v>
      </c>
      <c r="D232" s="10">
        <f t="shared" ref="D232:W232" si="92">D236</f>
        <v>1.4004122057889736E-4</v>
      </c>
      <c r="E232" s="10">
        <f t="shared" si="92"/>
        <v>1.7012609208999998E-4</v>
      </c>
      <c r="F232" s="10">
        <f t="shared" si="92"/>
        <v>1.8099337299499999E-4</v>
      </c>
      <c r="G232" s="10">
        <f t="shared" si="92"/>
        <v>1.400314124675E-4</v>
      </c>
      <c r="H232" s="10">
        <f t="shared" si="92"/>
        <v>1.368846917025E-4</v>
      </c>
      <c r="I232" s="10">
        <f t="shared" si="92"/>
        <v>1.1705388283750001E-4</v>
      </c>
      <c r="J232" s="10">
        <f t="shared" si="92"/>
        <v>9.5074627732500005E-5</v>
      </c>
      <c r="K232" s="10">
        <f t="shared" si="92"/>
        <v>1.8433079722000002E-4</v>
      </c>
      <c r="L232" s="10">
        <f t="shared" si="92"/>
        <v>1.5422226468000001E-4</v>
      </c>
      <c r="M232" s="10">
        <f t="shared" si="92"/>
        <v>1.210087276475E-4</v>
      </c>
      <c r="N232" s="10">
        <f t="shared" si="92"/>
        <v>8.7623133590000008E-5</v>
      </c>
      <c r="O232" s="10">
        <f t="shared" si="92"/>
        <v>9.5142403169999994E-5</v>
      </c>
      <c r="P232" s="10">
        <f t="shared" si="92"/>
        <v>1.2335275973750001E-4</v>
      </c>
      <c r="Q232" s="10">
        <f t="shared" si="92"/>
        <v>6.9990672435000015E-5</v>
      </c>
      <c r="R232" s="10">
        <f t="shared" si="92"/>
        <v>5.4983477800000003E-5</v>
      </c>
      <c r="S232" s="10">
        <f t="shared" si="92"/>
        <v>8.8222863407500006E-5</v>
      </c>
      <c r="T232" s="10">
        <f t="shared" si="92"/>
        <v>9.7701882987500003E-5</v>
      </c>
      <c r="U232" s="10">
        <f t="shared" si="92"/>
        <v>1.258522683725E-4</v>
      </c>
      <c r="V232" s="10">
        <f t="shared" si="92"/>
        <v>1.4291146655249999E-4</v>
      </c>
      <c r="W232" s="10">
        <f t="shared" si="92"/>
        <v>1.09303697685E-4</v>
      </c>
    </row>
    <row r="233" spans="1:23" x14ac:dyDescent="0.35">
      <c r="A233" s="17" t="s">
        <v>6</v>
      </c>
      <c r="B233" s="17"/>
      <c r="C233" s="17"/>
      <c r="D233" s="17"/>
      <c r="E233" s="18">
        <f t="shared" ref="E233:W233" si="93">(E232-$D232)/$D232</f>
        <v>0.21482868677335756</v>
      </c>
      <c r="F233" s="18">
        <f t="shared" si="93"/>
        <v>0.29242927365825644</v>
      </c>
      <c r="G233" s="18">
        <f t="shared" si="93"/>
        <v>-7.0037317275683232E-5</v>
      </c>
      <c r="H233" s="18">
        <f t="shared" si="93"/>
        <v>-2.253999831870224E-2</v>
      </c>
      <c r="I233" s="18">
        <f t="shared" si="93"/>
        <v>-0.16414693935380684</v>
      </c>
      <c r="J233" s="18">
        <f t="shared" si="93"/>
        <v>-0.32109540791287072</v>
      </c>
      <c r="K233" s="18">
        <f t="shared" si="93"/>
        <v>0.31626100128247958</v>
      </c>
      <c r="L233" s="18">
        <f t="shared" si="93"/>
        <v>0.10126335690649906</v>
      </c>
      <c r="M233" s="18">
        <f t="shared" si="93"/>
        <v>-0.13590636280319129</v>
      </c>
      <c r="N233" s="18">
        <f t="shared" si="93"/>
        <v>-0.37430469951785161</v>
      </c>
      <c r="O233" s="18">
        <f t="shared" si="93"/>
        <v>-0.32061144014095455</v>
      </c>
      <c r="P233" s="18">
        <f t="shared" si="93"/>
        <v>-0.11916820470723685</v>
      </c>
      <c r="Q233" s="18">
        <f t="shared" si="93"/>
        <v>-0.50021377887399798</v>
      </c>
      <c r="R233" s="18">
        <f t="shared" si="93"/>
        <v>-0.60737647406448414</v>
      </c>
      <c r="S233" s="18">
        <f t="shared" si="93"/>
        <v>-0.37002217602212045</v>
      </c>
      <c r="T233" s="26">
        <f t="shared" si="93"/>
        <v>-0.30233482267846945</v>
      </c>
      <c r="U233" s="26">
        <f t="shared" si="93"/>
        <v>-0.10131982674632209</v>
      </c>
      <c r="V233" s="26">
        <f t="shared" si="93"/>
        <v>2.0495722343305132E-2</v>
      </c>
      <c r="W233" s="26">
        <f t="shared" si="93"/>
        <v>-0.21948911018367087</v>
      </c>
    </row>
    <row r="234" spans="1:23" x14ac:dyDescent="0.35">
      <c r="A234" s="11" t="s">
        <v>7</v>
      </c>
      <c r="D234" s="10"/>
      <c r="E234" s="21">
        <f t="shared" ref="E234:W234" si="94">(E232-D232)/D232</f>
        <v>0.21482868677335756</v>
      </c>
      <c r="F234" s="21">
        <f t="shared" si="94"/>
        <v>6.3877802466955E-2</v>
      </c>
      <c r="G234" s="21">
        <f t="shared" si="94"/>
        <v>-0.22631746041128023</v>
      </c>
      <c r="H234" s="21">
        <f t="shared" si="94"/>
        <v>-2.247153484744234E-2</v>
      </c>
      <c r="I234" s="21">
        <f t="shared" si="94"/>
        <v>-0.14487236387323371</v>
      </c>
      <c r="J234" s="21">
        <f t="shared" si="94"/>
        <v>-0.18777040600620395</v>
      </c>
      <c r="K234" s="21">
        <f t="shared" si="94"/>
        <v>0.93880114617571075</v>
      </c>
      <c r="L234" s="21">
        <f t="shared" si="94"/>
        <v>-0.16333967516055001</v>
      </c>
      <c r="M234" s="21">
        <f t="shared" si="94"/>
        <v>-0.21536149207389532</v>
      </c>
      <c r="N234" s="21">
        <f t="shared" si="94"/>
        <v>-0.27589410042185269</v>
      </c>
      <c r="O234" s="21">
        <f t="shared" si="94"/>
        <v>8.5813748857506311E-2</v>
      </c>
      <c r="P234" s="21">
        <f t="shared" si="94"/>
        <v>0.29650666398549852</v>
      </c>
      <c r="Q234" s="21">
        <f t="shared" si="94"/>
        <v>-0.43259743370198461</v>
      </c>
      <c r="R234" s="21">
        <f t="shared" si="94"/>
        <v>-0.21441706605886832</v>
      </c>
      <c r="S234" s="22">
        <f t="shared" si="94"/>
        <v>0.60453406982378988</v>
      </c>
      <c r="T234" s="23">
        <f t="shared" si="94"/>
        <v>0.10744402543608855</v>
      </c>
      <c r="U234" s="23">
        <f t="shared" si="94"/>
        <v>0.28812531063092783</v>
      </c>
      <c r="V234" s="23">
        <f t="shared" si="94"/>
        <v>0.13554938977744793</v>
      </c>
      <c r="W234" s="23">
        <f t="shared" si="94"/>
        <v>-0.23516495686617161</v>
      </c>
    </row>
    <row r="235" spans="1:23" x14ac:dyDescent="0.35">
      <c r="A235" s="2" t="s">
        <v>23</v>
      </c>
      <c r="D235" s="12">
        <f t="shared" ref="D235:W235" si="95">D232/D$17</f>
        <v>2.9047663045690561E-6</v>
      </c>
      <c r="E235" s="12">
        <f t="shared" si="95"/>
        <v>3.5653184013238772E-6</v>
      </c>
      <c r="F235" s="12">
        <f t="shared" si="95"/>
        <v>3.9092232020282874E-6</v>
      </c>
      <c r="G235" s="12">
        <f t="shared" si="95"/>
        <v>3.0527092154784826E-6</v>
      </c>
      <c r="H235" s="12">
        <f t="shared" si="95"/>
        <v>3.4099730181423173E-6</v>
      </c>
      <c r="I235" s="12">
        <f t="shared" si="95"/>
        <v>3.0993137197069147E-6</v>
      </c>
      <c r="J235" s="12">
        <f t="shared" si="95"/>
        <v>2.6302944325403005E-6</v>
      </c>
      <c r="K235" s="12">
        <f t="shared" si="95"/>
        <v>4.9976346496476948E-6</v>
      </c>
      <c r="L235" s="12">
        <f t="shared" si="95"/>
        <v>4.3518014380111155E-6</v>
      </c>
      <c r="M235" s="12">
        <f t="shared" si="95"/>
        <v>3.4751568495583813E-6</v>
      </c>
      <c r="N235" s="12">
        <f t="shared" si="95"/>
        <v>2.5636720904977054E-6</v>
      </c>
      <c r="O235" s="12">
        <f t="shared" si="95"/>
        <v>2.6729296223344318E-6</v>
      </c>
      <c r="P235" s="12">
        <f t="shared" si="95"/>
        <v>3.4403541535531753E-6</v>
      </c>
      <c r="Q235" s="12">
        <f t="shared" si="95"/>
        <v>1.9391303927717359E-6</v>
      </c>
      <c r="R235" s="12">
        <f t="shared" si="95"/>
        <v>1.5467641614754267E-6</v>
      </c>
      <c r="S235" s="12">
        <f t="shared" si="95"/>
        <v>2.6207208666653404E-6</v>
      </c>
      <c r="T235" s="27">
        <f t="shared" si="95"/>
        <v>2.7439898720333731E-6</v>
      </c>
      <c r="U235" s="27">
        <f t="shared" si="95"/>
        <v>3.7551873137287432E-6</v>
      </c>
      <c r="V235" s="27">
        <f t="shared" si="95"/>
        <v>4.3667960215702998E-6</v>
      </c>
      <c r="W235" s="27">
        <f t="shared" si="95"/>
        <v>3.8181214809494307E-6</v>
      </c>
    </row>
    <row r="236" spans="1:23" x14ac:dyDescent="0.35">
      <c r="A236" s="2" t="s">
        <v>123</v>
      </c>
      <c r="B236" s="2" t="s">
        <v>124</v>
      </c>
      <c r="D236" s="44">
        <v>1.4004122057889736E-4</v>
      </c>
      <c r="E236" s="44">
        <v>1.7012609208999998E-4</v>
      </c>
      <c r="F236" s="44">
        <v>1.8099337299499999E-4</v>
      </c>
      <c r="G236" s="44">
        <v>1.400314124675E-4</v>
      </c>
      <c r="H236" s="44">
        <v>1.368846917025E-4</v>
      </c>
      <c r="I236" s="44">
        <v>1.1705388283750001E-4</v>
      </c>
      <c r="J236" s="44">
        <v>9.5074627732500005E-5</v>
      </c>
      <c r="K236" s="44">
        <v>1.8433079722000002E-4</v>
      </c>
      <c r="L236" s="44">
        <v>1.5422226468000001E-4</v>
      </c>
      <c r="M236" s="44">
        <v>1.210087276475E-4</v>
      </c>
      <c r="N236" s="44">
        <v>8.7623133590000008E-5</v>
      </c>
      <c r="O236" s="44">
        <v>9.5142403169999994E-5</v>
      </c>
      <c r="P236" s="44">
        <v>1.2335275973750001E-4</v>
      </c>
      <c r="Q236" s="44">
        <v>6.9990672435000015E-5</v>
      </c>
      <c r="R236" s="44">
        <v>5.4983477800000003E-5</v>
      </c>
      <c r="S236" s="44">
        <v>8.8222863407500006E-5</v>
      </c>
      <c r="T236" s="48">
        <v>9.7701882987500003E-5</v>
      </c>
      <c r="U236" s="2">
        <v>1.258522683725E-4</v>
      </c>
      <c r="V236" s="2">
        <v>1.4291146655249999E-4</v>
      </c>
      <c r="W236" s="2">
        <v>1.09303697685E-4</v>
      </c>
    </row>
    <row r="237" spans="1:23" x14ac:dyDescent="0.35">
      <c r="T237" s="30"/>
    </row>
    <row r="238" spans="1:23" x14ac:dyDescent="0.35">
      <c r="A238" s="9" t="s">
        <v>125</v>
      </c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</row>
    <row r="239" spans="1:23" x14ac:dyDescent="0.35">
      <c r="A239" s="2" t="s">
        <v>22</v>
      </c>
      <c r="D239" s="10">
        <f>D243+D244+D245+D246+D247+D248+D249</f>
        <v>1.7363314774605207</v>
      </c>
      <c r="E239" s="10">
        <f t="shared" ref="E239:W239" si="96">E243+E244+E245+E246+E247+E248+E249</f>
        <v>1.6473513340265102</v>
      </c>
      <c r="F239" s="10">
        <f t="shared" si="96"/>
        <v>1.5682856111200714</v>
      </c>
      <c r="G239" s="10">
        <f t="shared" si="96"/>
        <v>1.6193197200653073</v>
      </c>
      <c r="H239" s="10">
        <f t="shared" si="96"/>
        <v>1.3341656240278055</v>
      </c>
      <c r="I239" s="10">
        <f t="shared" si="96"/>
        <v>1.2898901901163298</v>
      </c>
      <c r="J239" s="10">
        <f t="shared" si="96"/>
        <v>1.3025347239788183</v>
      </c>
      <c r="K239" s="10">
        <f t="shared" si="96"/>
        <v>1.2177642228138774</v>
      </c>
      <c r="L239" s="10">
        <f t="shared" si="96"/>
        <v>0.79946582565233215</v>
      </c>
      <c r="M239" s="10">
        <f t="shared" si="96"/>
        <v>0.82849424945229633</v>
      </c>
      <c r="N239" s="10">
        <f t="shared" si="96"/>
        <v>0.67299520909658894</v>
      </c>
      <c r="O239" s="10">
        <f t="shared" si="96"/>
        <v>0.60272268410601115</v>
      </c>
      <c r="P239" s="10">
        <f t="shared" si="96"/>
        <v>0.56647461850593472</v>
      </c>
      <c r="Q239" s="10">
        <f t="shared" si="96"/>
        <v>0.50501929147082547</v>
      </c>
      <c r="R239" s="10">
        <f t="shared" si="96"/>
        <v>0.48641106525377903</v>
      </c>
      <c r="S239" s="10">
        <f t="shared" si="96"/>
        <v>0.41394293482423272</v>
      </c>
      <c r="T239" s="10">
        <f t="shared" si="96"/>
        <v>0.41694962138002467</v>
      </c>
      <c r="U239" s="10">
        <f t="shared" si="96"/>
        <v>0.40642843188503031</v>
      </c>
      <c r="V239" s="10">
        <f t="shared" si="96"/>
        <v>0.42938815362896671</v>
      </c>
      <c r="W239" s="10">
        <f t="shared" si="96"/>
        <v>0.43322914488451647</v>
      </c>
    </row>
    <row r="240" spans="1:23" x14ac:dyDescent="0.35">
      <c r="A240" s="17" t="s">
        <v>6</v>
      </c>
      <c r="B240" s="17"/>
      <c r="C240" s="17"/>
      <c r="D240" s="17"/>
      <c r="E240" s="18">
        <f t="shared" ref="E240:W240" si="97">(E239-$D239)/$D239</f>
        <v>-5.1246057903729769E-2</v>
      </c>
      <c r="F240" s="18">
        <f t="shared" si="97"/>
        <v>-9.6782134357332281E-2</v>
      </c>
      <c r="G240" s="18">
        <f t="shared" si="97"/>
        <v>-6.7390218350674311E-2</v>
      </c>
      <c r="H240" s="18">
        <f t="shared" si="97"/>
        <v>-0.23161813205212678</v>
      </c>
      <c r="I240" s="18">
        <f t="shared" si="97"/>
        <v>-0.25711754531867131</v>
      </c>
      <c r="J240" s="18">
        <f t="shared" si="97"/>
        <v>-0.2498352181670713</v>
      </c>
      <c r="K240" s="18">
        <f t="shared" si="97"/>
        <v>-0.29865682986124065</v>
      </c>
      <c r="L240" s="18">
        <f t="shared" si="97"/>
        <v>-0.53956612776404056</v>
      </c>
      <c r="M240" s="18">
        <f t="shared" si="97"/>
        <v>-0.52284787771974606</v>
      </c>
      <c r="N240" s="18">
        <f t="shared" si="97"/>
        <v>-0.61240395752032262</v>
      </c>
      <c r="O240" s="18">
        <f t="shared" si="97"/>
        <v>-0.65287579478342128</v>
      </c>
      <c r="P240" s="18">
        <f t="shared" si="97"/>
        <v>-0.67375203072720036</v>
      </c>
      <c r="Q240" s="18">
        <f t="shared" si="97"/>
        <v>-0.70914580653145576</v>
      </c>
      <c r="R240" s="18">
        <f t="shared" si="97"/>
        <v>-0.71986278451555707</v>
      </c>
      <c r="S240" s="18">
        <f t="shared" si="97"/>
        <v>-0.76159913000618595</v>
      </c>
      <c r="T240" s="26">
        <f t="shared" si="97"/>
        <v>-0.75986749834781775</v>
      </c>
      <c r="U240" s="26">
        <f t="shared" si="97"/>
        <v>-0.76592693436655646</v>
      </c>
      <c r="V240" s="26">
        <f t="shared" si="97"/>
        <v>-0.7527038130662872</v>
      </c>
      <c r="W240" s="26">
        <f t="shared" si="97"/>
        <v>-0.75049168289102397</v>
      </c>
    </row>
    <row r="241" spans="1:23" x14ac:dyDescent="0.35">
      <c r="A241" s="11" t="s">
        <v>7</v>
      </c>
      <c r="D241" s="10"/>
      <c r="E241" s="21">
        <f t="shared" ref="E241:W241" si="98">(E239-D239)/D239</f>
        <v>-5.1246057903729769E-2</v>
      </c>
      <c r="F241" s="21">
        <f t="shared" si="98"/>
        <v>-4.7995665085712978E-2</v>
      </c>
      <c r="G241" s="21">
        <f t="shared" si="98"/>
        <v>3.2541335955245644E-2</v>
      </c>
      <c r="H241" s="21">
        <f t="shared" si="98"/>
        <v>-0.17609499378294582</v>
      </c>
      <c r="I241" s="21">
        <f t="shared" si="98"/>
        <v>-3.3185860221618894E-2</v>
      </c>
      <c r="J241" s="21">
        <f t="shared" si="98"/>
        <v>9.8027986873426651E-3</v>
      </c>
      <c r="K241" s="21">
        <f t="shared" si="98"/>
        <v>-6.5081183329988079E-2</v>
      </c>
      <c r="L241" s="21">
        <f t="shared" si="98"/>
        <v>-0.34349703277945443</v>
      </c>
      <c r="M241" s="21">
        <f t="shared" si="98"/>
        <v>3.6309774437547897E-2</v>
      </c>
      <c r="N241" s="21">
        <f t="shared" si="98"/>
        <v>-0.18768873828455079</v>
      </c>
      <c r="O241" s="21">
        <f t="shared" si="98"/>
        <v>-0.10441757094364724</v>
      </c>
      <c r="P241" s="21">
        <f t="shared" si="98"/>
        <v>-6.014053652857184E-2</v>
      </c>
      <c r="Q241" s="21">
        <f t="shared" si="98"/>
        <v>-0.10848734440599726</v>
      </c>
      <c r="R241" s="21">
        <f t="shared" si="98"/>
        <v>-3.6846565133881473E-2</v>
      </c>
      <c r="S241" s="22">
        <f t="shared" si="98"/>
        <v>-0.14898536568393431</v>
      </c>
      <c r="T241" s="23">
        <f t="shared" si="98"/>
        <v>7.263529107142847E-3</v>
      </c>
      <c r="U241" s="23">
        <f t="shared" si="98"/>
        <v>-2.5233718788786066E-2</v>
      </c>
      <c r="V241" s="23">
        <f t="shared" si="98"/>
        <v>5.6491426147153016E-2</v>
      </c>
      <c r="W241" s="23">
        <f t="shared" si="98"/>
        <v>8.9452660095246956E-3</v>
      </c>
    </row>
    <row r="242" spans="1:23" x14ac:dyDescent="0.35">
      <c r="A242" s="2" t="s">
        <v>23</v>
      </c>
      <c r="D242" s="12">
        <f t="shared" ref="D242:W242" si="99">D239/D$17</f>
        <v>3.601537567610965E-2</v>
      </c>
      <c r="E242" s="12">
        <f t="shared" si="99"/>
        <v>3.4523405272502521E-2</v>
      </c>
      <c r="F242" s="12">
        <f t="shared" si="99"/>
        <v>3.3872944610889487E-2</v>
      </c>
      <c r="G242" s="12">
        <f t="shared" si="99"/>
        <v>3.5301452332323631E-2</v>
      </c>
      <c r="H242" s="12">
        <f t="shared" si="99"/>
        <v>3.3235774746495882E-2</v>
      </c>
      <c r="I242" s="12">
        <f t="shared" si="99"/>
        <v>3.4153282797912903E-2</v>
      </c>
      <c r="J242" s="12">
        <f t="shared" si="99"/>
        <v>3.6035374677578176E-2</v>
      </c>
      <c r="K242" s="12">
        <f t="shared" si="99"/>
        <v>3.3016407278770234E-2</v>
      </c>
      <c r="L242" s="12">
        <f t="shared" si="99"/>
        <v>2.2559106734254469E-2</v>
      </c>
      <c r="M242" s="12">
        <f t="shared" si="99"/>
        <v>2.3792890990399239E-2</v>
      </c>
      <c r="N242" s="12">
        <f t="shared" si="99"/>
        <v>1.9690451184645796E-2</v>
      </c>
      <c r="O242" s="12">
        <f t="shared" si="99"/>
        <v>1.6932884420853708E-2</v>
      </c>
      <c r="P242" s="12">
        <f t="shared" si="99"/>
        <v>1.5799186907586252E-2</v>
      </c>
      <c r="Q242" s="12">
        <f t="shared" si="99"/>
        <v>1.3991839525996766E-2</v>
      </c>
      <c r="R242" s="12">
        <f t="shared" si="99"/>
        <v>1.3683441527949885E-2</v>
      </c>
      <c r="S242" s="12">
        <f t="shared" si="99"/>
        <v>1.229645972713162E-2</v>
      </c>
      <c r="T242" s="27">
        <f t="shared" si="99"/>
        <v>1.1710168762676911E-2</v>
      </c>
      <c r="U242" s="27">
        <f t="shared" si="99"/>
        <v>1.2127035222249723E-2</v>
      </c>
      <c r="V242" s="27">
        <f t="shared" si="99"/>
        <v>1.3120364140183038E-2</v>
      </c>
      <c r="W242" s="27">
        <f t="shared" si="99"/>
        <v>1.5133262088021057E-2</v>
      </c>
    </row>
    <row r="243" spans="1:23" x14ac:dyDescent="0.35">
      <c r="A243" s="2" t="s">
        <v>126</v>
      </c>
      <c r="B243" s="2" t="s">
        <v>127</v>
      </c>
      <c r="D243" s="2">
        <v>0.60848234754470365</v>
      </c>
      <c r="E243" s="2">
        <v>0.53334175476976264</v>
      </c>
      <c r="F243" s="2">
        <v>0.43526463500276447</v>
      </c>
      <c r="G243" s="2">
        <v>0.4817795129556256</v>
      </c>
      <c r="H243" s="2">
        <v>0.31617646014994938</v>
      </c>
      <c r="I243" s="2">
        <v>0.27049197368862787</v>
      </c>
      <c r="J243" s="2">
        <v>0.28971105864853697</v>
      </c>
      <c r="K243" s="2">
        <v>0.2509707177647495</v>
      </c>
      <c r="L243" s="2">
        <v>0.12438511689006809</v>
      </c>
      <c r="M243" s="2">
        <v>0.10868485115157574</v>
      </c>
      <c r="N243" s="2">
        <v>8.2318295421880239E-2</v>
      </c>
      <c r="O243" s="2">
        <v>7.6727107057726562E-2</v>
      </c>
      <c r="P243" s="2">
        <v>6.2927179778558703E-2</v>
      </c>
      <c r="Q243" s="2">
        <v>0.10031561939342395</v>
      </c>
      <c r="R243" s="2">
        <v>7.2434775352600109E-2</v>
      </c>
      <c r="S243" s="2">
        <v>8.005713403115422E-2</v>
      </c>
      <c r="T243" s="30">
        <v>7.3929827863449066E-2</v>
      </c>
      <c r="U243" s="2">
        <v>8.6984398205648503E-2</v>
      </c>
      <c r="V243" s="2">
        <v>8.552143327252279E-2</v>
      </c>
      <c r="W243" s="2">
        <v>8.7023370550625201E-2</v>
      </c>
    </row>
    <row r="244" spans="1:23" x14ac:dyDescent="0.35">
      <c r="A244" s="2" t="s">
        <v>128</v>
      </c>
      <c r="B244" s="2" t="s">
        <v>129</v>
      </c>
      <c r="D244" s="2">
        <v>0.11385224346874637</v>
      </c>
      <c r="E244" s="2">
        <v>7.6602859065649273E-2</v>
      </c>
      <c r="F244" s="2">
        <v>5.789325361290637E-2</v>
      </c>
      <c r="G244" s="2">
        <v>0.10943675440663926</v>
      </c>
      <c r="H244" s="2">
        <v>6.6347096691534893E-2</v>
      </c>
      <c r="I244" s="2">
        <v>3.9523301164940919E-2</v>
      </c>
      <c r="J244" s="2">
        <v>5.8317819868878205E-2</v>
      </c>
      <c r="K244" s="2">
        <v>6.2035261901026262E-2</v>
      </c>
      <c r="L244" s="2">
        <v>3.7515441726810171E-2</v>
      </c>
      <c r="M244" s="2">
        <v>2.3900297973840939E-2</v>
      </c>
      <c r="N244" s="2">
        <v>1.8451661575136162E-2</v>
      </c>
      <c r="O244" s="2">
        <v>1.1678165632644654E-2</v>
      </c>
      <c r="P244" s="2">
        <v>1.3358894799792412E-2</v>
      </c>
      <c r="Q244" s="2">
        <v>1.3314621989395394E-2</v>
      </c>
      <c r="R244" s="2">
        <v>2.1147283413876904E-2</v>
      </c>
      <c r="S244" s="2">
        <v>1.095068583205258E-2</v>
      </c>
      <c r="T244" s="30">
        <v>1.1145271313910349E-2</v>
      </c>
      <c r="U244" s="2">
        <v>8.3851476849136162E-3</v>
      </c>
      <c r="V244" s="2">
        <v>8.5048925968260886E-3</v>
      </c>
      <c r="W244" s="2">
        <v>5.6949875599410496E-3</v>
      </c>
    </row>
    <row r="245" spans="1:23" x14ac:dyDescent="0.35">
      <c r="A245" s="2" t="s">
        <v>130</v>
      </c>
      <c r="B245" s="2" t="s">
        <v>131</v>
      </c>
      <c r="D245" s="2">
        <v>3.3999999999999998E-3</v>
      </c>
      <c r="E245" s="2">
        <v>3.3999999999999998E-3</v>
      </c>
      <c r="F245" s="2">
        <v>3.3999999999999998E-3</v>
      </c>
      <c r="G245" s="2">
        <v>3.3999999999999998E-3</v>
      </c>
      <c r="H245" s="2">
        <v>3.3999999999999998E-3</v>
      </c>
      <c r="I245" s="2">
        <v>3.3999999999999998E-3</v>
      </c>
      <c r="J245" s="2">
        <v>3.3999999999999998E-3</v>
      </c>
      <c r="K245" s="2">
        <v>3.3999999999999998E-3</v>
      </c>
      <c r="L245" s="2">
        <v>3.3999999999999998E-3</v>
      </c>
      <c r="M245" s="2">
        <v>3.3999999999999998E-3</v>
      </c>
      <c r="N245" s="2">
        <v>3.3999999999999998E-3</v>
      </c>
      <c r="O245" s="2">
        <v>3.3999999999999998E-3</v>
      </c>
      <c r="P245" s="2">
        <v>3.3999999999999998E-3</v>
      </c>
      <c r="Q245" s="2">
        <v>3.3999999999999998E-3</v>
      </c>
      <c r="R245" s="2">
        <v>3.3999999999999998E-3</v>
      </c>
      <c r="S245" s="2">
        <v>3.3999999999999998E-3</v>
      </c>
      <c r="T245" s="30">
        <v>3.3999999999999998E-3</v>
      </c>
      <c r="U245" s="2">
        <v>3.3999999999999998E-3</v>
      </c>
      <c r="V245" s="2">
        <v>3.3999999999999998E-3</v>
      </c>
      <c r="W245" s="2">
        <v>3.3999999999999998E-3</v>
      </c>
    </row>
    <row r="246" spans="1:23" x14ac:dyDescent="0.35">
      <c r="A246" s="2" t="s">
        <v>132</v>
      </c>
      <c r="B246" s="2" t="s">
        <v>133</v>
      </c>
      <c r="D246" s="2">
        <v>0.99444500000000002</v>
      </c>
      <c r="E246" s="2">
        <v>1.0204009999999999</v>
      </c>
      <c r="F246" s="2">
        <v>1.0536300000000001</v>
      </c>
      <c r="G246" s="2">
        <v>1.010257</v>
      </c>
      <c r="H246" s="2">
        <v>0.93497600000000003</v>
      </c>
      <c r="I246" s="2">
        <v>0.95777999999999996</v>
      </c>
      <c r="J246" s="2">
        <v>0.93605099999999997</v>
      </c>
      <c r="K246" s="2">
        <v>0.89080099999999995</v>
      </c>
      <c r="L246" s="2">
        <v>0.61384300000000003</v>
      </c>
      <c r="M246" s="2">
        <v>0.65146800000000005</v>
      </c>
      <c r="N246" s="2">
        <v>0.52618200000000004</v>
      </c>
      <c r="O246" s="2">
        <v>0.481348</v>
      </c>
      <c r="P246" s="2">
        <v>0.45637</v>
      </c>
      <c r="Q246" s="2">
        <v>0.36393900000000001</v>
      </c>
      <c r="R246" s="2">
        <v>0.35476200000000002</v>
      </c>
      <c r="S246" s="2">
        <v>0.28673900000000002</v>
      </c>
      <c r="T246" s="30">
        <v>0.29626999999999998</v>
      </c>
      <c r="U246" s="2">
        <v>0.27248800000000001</v>
      </c>
      <c r="V246" s="2">
        <v>0.277943</v>
      </c>
      <c r="W246" s="2">
        <v>0.280561</v>
      </c>
    </row>
    <row r="247" spans="1:23" x14ac:dyDescent="0.35">
      <c r="A247" s="2" t="s">
        <v>134</v>
      </c>
      <c r="B247" s="2" t="s">
        <v>135</v>
      </c>
      <c r="D247" s="2">
        <v>3.9199999999999997E-5</v>
      </c>
      <c r="E247" s="2">
        <v>1.9599999999999999E-5</v>
      </c>
      <c r="F247" s="2">
        <v>1.1199999999999999E-5</v>
      </c>
      <c r="G247" s="2">
        <v>1.1199999999999999E-5</v>
      </c>
      <c r="H247" s="2">
        <v>1.9599999999999999E-5</v>
      </c>
      <c r="I247" s="2">
        <v>1.4E-5</v>
      </c>
      <c r="J247" s="2">
        <v>2.5199999999999999E-5</v>
      </c>
      <c r="K247" s="2">
        <v>2.8E-5</v>
      </c>
      <c r="L247" s="2">
        <v>2.8E-5</v>
      </c>
      <c r="M247" s="2">
        <v>2.8E-5</v>
      </c>
      <c r="N247" s="2">
        <v>1.6799999999999998E-5</v>
      </c>
      <c r="O247" s="2">
        <v>1.9599999999999999E-5</v>
      </c>
      <c r="P247" s="2">
        <v>1.9599999999999999E-5</v>
      </c>
      <c r="Q247" s="2">
        <v>1.9599999999999999E-5</v>
      </c>
      <c r="R247" s="2">
        <v>2.2399999999999999E-5</v>
      </c>
      <c r="S247" s="2">
        <v>1.9599999999999999E-5</v>
      </c>
      <c r="T247" s="30">
        <v>2.2399999999999999E-5</v>
      </c>
      <c r="U247" s="2">
        <v>1.6799999999999998E-5</v>
      </c>
      <c r="V247" s="2">
        <v>1.4E-5</v>
      </c>
      <c r="W247" s="2">
        <v>1.4E-5</v>
      </c>
    </row>
    <row r="248" spans="1:23" x14ac:dyDescent="0.35">
      <c r="A248" s="2" t="s">
        <v>419</v>
      </c>
      <c r="B248" s="2" t="s">
        <v>420</v>
      </c>
      <c r="D248" s="2">
        <v>2.1020000000000001E-3</v>
      </c>
      <c r="E248" s="2">
        <v>0</v>
      </c>
      <c r="F248" s="2">
        <v>0</v>
      </c>
      <c r="G248" s="2">
        <v>0</v>
      </c>
      <c r="H248" s="2">
        <v>0</v>
      </c>
      <c r="I248" s="2">
        <v>0</v>
      </c>
      <c r="J248" s="2">
        <v>0</v>
      </c>
      <c r="K248" s="2">
        <v>0</v>
      </c>
      <c r="L248" s="2">
        <v>0</v>
      </c>
      <c r="M248" s="2">
        <v>0</v>
      </c>
      <c r="N248" s="2">
        <v>0</v>
      </c>
      <c r="O248" s="2">
        <v>0</v>
      </c>
      <c r="P248" s="2">
        <v>0</v>
      </c>
      <c r="Q248" s="2">
        <v>0</v>
      </c>
      <c r="R248" s="2">
        <v>0</v>
      </c>
      <c r="S248" s="2">
        <v>0</v>
      </c>
      <c r="T248" s="2">
        <v>0</v>
      </c>
      <c r="U248" s="2">
        <v>0</v>
      </c>
      <c r="V248" s="2">
        <v>0</v>
      </c>
      <c r="W248" s="2">
        <v>1.5120000000000001E-3</v>
      </c>
    </row>
    <row r="249" spans="1:23" x14ac:dyDescent="0.35">
      <c r="A249" s="2" t="s">
        <v>136</v>
      </c>
      <c r="B249" s="2" t="s">
        <v>137</v>
      </c>
      <c r="D249" s="2">
        <v>1.4010686447070654E-2</v>
      </c>
      <c r="E249" s="2">
        <v>1.3586120191098819E-2</v>
      </c>
      <c r="F249" s="2">
        <v>1.80865225044003E-2</v>
      </c>
      <c r="G249" s="2">
        <v>1.4435252703042497E-2</v>
      </c>
      <c r="H249" s="2">
        <v>1.3246467186321349E-2</v>
      </c>
      <c r="I249" s="2">
        <v>1.8680915262760875E-2</v>
      </c>
      <c r="J249" s="2">
        <v>1.5029645461403066E-2</v>
      </c>
      <c r="K249" s="2">
        <v>1.0529243148101584E-2</v>
      </c>
      <c r="L249" s="2">
        <v>2.029426703545386E-2</v>
      </c>
      <c r="M249" s="2">
        <v>4.1013100326879562E-2</v>
      </c>
      <c r="N249" s="2">
        <v>4.2626452099572547E-2</v>
      </c>
      <c r="O249" s="2">
        <v>2.9549811415639931E-2</v>
      </c>
      <c r="P249" s="2">
        <v>3.0398943927583605E-2</v>
      </c>
      <c r="Q249" s="2">
        <v>2.4030450088006035E-2</v>
      </c>
      <c r="R249" s="2">
        <v>3.4644606487301985E-2</v>
      </c>
      <c r="S249" s="2">
        <v>3.2776514961025897E-2</v>
      </c>
      <c r="T249" s="30">
        <v>3.2182122202665323E-2</v>
      </c>
      <c r="U249" s="2">
        <v>3.5154085994468197E-2</v>
      </c>
      <c r="V249" s="2">
        <v>5.4004827759617804E-2</v>
      </c>
      <c r="W249" s="2">
        <v>5.5023786773950215E-2</v>
      </c>
    </row>
    <row r="252" spans="1:23" x14ac:dyDescent="0.35">
      <c r="A252" s="9" t="s">
        <v>138</v>
      </c>
    </row>
    <row r="253" spans="1:23" x14ac:dyDescent="0.35">
      <c r="A253" s="2" t="s">
        <v>53</v>
      </c>
    </row>
    <row r="254" spans="1:23" x14ac:dyDescent="0.35">
      <c r="A254" s="6" t="s">
        <v>139</v>
      </c>
      <c r="B254" s="6"/>
      <c r="C254" s="6"/>
    </row>
    <row r="255" spans="1:23" x14ac:dyDescent="0.35">
      <c r="A255" s="6" t="s">
        <v>140</v>
      </c>
      <c r="B255" s="6"/>
      <c r="C255" s="6"/>
    </row>
    <row r="256" spans="1:23" x14ac:dyDescent="0.35">
      <c r="A256" s="4" t="s">
        <v>141</v>
      </c>
      <c r="B256" s="4"/>
      <c r="C256" s="4"/>
    </row>
    <row r="257" spans="1:23" x14ac:dyDescent="0.35">
      <c r="A257" s="6" t="s">
        <v>341</v>
      </c>
      <c r="B257" s="6"/>
      <c r="C257" s="6"/>
    </row>
    <row r="258" spans="1:23" x14ac:dyDescent="0.35">
      <c r="A258" s="6" t="s">
        <v>342</v>
      </c>
      <c r="B258" s="6"/>
      <c r="C258" s="6"/>
    </row>
    <row r="259" spans="1:23" x14ac:dyDescent="0.35">
      <c r="A259" s="2" t="s">
        <v>22</v>
      </c>
      <c r="D259" s="10">
        <f t="shared" ref="D259:W259" si="100">D265</f>
        <v>2.8670000000000001E-2</v>
      </c>
      <c r="E259" s="10">
        <f t="shared" si="100"/>
        <v>1.315E-2</v>
      </c>
      <c r="F259" s="10">
        <f t="shared" si="100"/>
        <v>9.9999999999999995E-7</v>
      </c>
      <c r="G259" s="10">
        <f t="shared" si="100"/>
        <v>9.9999999999999995E-7</v>
      </c>
      <c r="H259" s="10">
        <f t="shared" si="100"/>
        <v>1.673E-3</v>
      </c>
      <c r="I259" s="10">
        <f t="shared" si="100"/>
        <v>2.8E-5</v>
      </c>
      <c r="J259" s="10">
        <f t="shared" si="100"/>
        <v>1.5950000000000001E-3</v>
      </c>
      <c r="K259" s="10">
        <f t="shared" si="100"/>
        <v>8.0900000000000004E-4</v>
      </c>
      <c r="L259" s="10">
        <f t="shared" si="100"/>
        <v>2.2569999999999999E-3</v>
      </c>
      <c r="M259" s="10">
        <f t="shared" si="100"/>
        <v>8.3100000000000003E-4</v>
      </c>
      <c r="N259" s="10">
        <f t="shared" si="100"/>
        <v>2.4060000000000002E-3</v>
      </c>
      <c r="O259" s="10">
        <f t="shared" si="100"/>
        <v>2.3830000000000001E-3</v>
      </c>
      <c r="P259" s="10">
        <f t="shared" si="100"/>
        <v>4.9449999999999997E-3</v>
      </c>
      <c r="Q259" s="10">
        <f t="shared" si="100"/>
        <v>4.9779999999999998E-3</v>
      </c>
      <c r="R259" s="10">
        <f t="shared" si="100"/>
        <v>4.4489999999999998E-3</v>
      </c>
      <c r="S259" s="10">
        <f t="shared" si="100"/>
        <v>3.9595999999999998E-3</v>
      </c>
      <c r="T259" s="29">
        <f t="shared" si="100"/>
        <v>2.6380000000000002E-3</v>
      </c>
      <c r="U259" s="29">
        <f t="shared" si="100"/>
        <v>4.7920000000000003E-3</v>
      </c>
      <c r="V259" s="29">
        <f t="shared" si="100"/>
        <v>4.8493E-3</v>
      </c>
      <c r="W259" s="29">
        <f t="shared" si="100"/>
        <v>9.7114000000000002E-3</v>
      </c>
    </row>
    <row r="260" spans="1:23" x14ac:dyDescent="0.35">
      <c r="A260" s="17" t="s">
        <v>6</v>
      </c>
      <c r="B260" s="17"/>
      <c r="C260" s="17"/>
      <c r="D260" s="17"/>
      <c r="E260" s="18">
        <f t="shared" ref="E260:W260" si="101">(E259-$D259)/$D259</f>
        <v>-0.54133240320892917</v>
      </c>
      <c r="F260" s="18">
        <f t="shared" si="101"/>
        <v>-0.99996512033484475</v>
      </c>
      <c r="G260" s="18">
        <f t="shared" si="101"/>
        <v>-0.99996512033484475</v>
      </c>
      <c r="H260" s="18">
        <f t="shared" si="101"/>
        <v>-0.94164632019532613</v>
      </c>
      <c r="I260" s="18">
        <f t="shared" si="101"/>
        <v>-0.99902336937565395</v>
      </c>
      <c r="J260" s="18">
        <f t="shared" si="101"/>
        <v>-0.94436693407743288</v>
      </c>
      <c r="K260" s="18">
        <f t="shared" si="101"/>
        <v>-0.97178235088943143</v>
      </c>
      <c r="L260" s="18">
        <f t="shared" si="101"/>
        <v>-0.9212765957446809</v>
      </c>
      <c r="M260" s="18">
        <f t="shared" si="101"/>
        <v>-0.97101499825601678</v>
      </c>
      <c r="N260" s="18">
        <f t="shared" si="101"/>
        <v>-0.91607952563655393</v>
      </c>
      <c r="O260" s="18">
        <f t="shared" si="101"/>
        <v>-0.91688175793512383</v>
      </c>
      <c r="P260" s="18">
        <f t="shared" si="101"/>
        <v>-0.82752005580746435</v>
      </c>
      <c r="Q260" s="18">
        <f t="shared" si="101"/>
        <v>-0.82636902685734215</v>
      </c>
      <c r="R260" s="18">
        <f t="shared" si="101"/>
        <v>-0.84482036972445063</v>
      </c>
      <c r="S260" s="18">
        <f t="shared" si="101"/>
        <v>-0.8618904778514126</v>
      </c>
      <c r="T260" s="18">
        <f t="shared" si="101"/>
        <v>-0.90798744332054404</v>
      </c>
      <c r="U260" s="18">
        <f t="shared" si="101"/>
        <v>-0.832856644576212</v>
      </c>
      <c r="V260" s="18">
        <f t="shared" si="101"/>
        <v>-0.83085803976281825</v>
      </c>
      <c r="W260" s="18">
        <f t="shared" si="101"/>
        <v>-0.66126961981164978</v>
      </c>
    </row>
    <row r="261" spans="1:23" x14ac:dyDescent="0.35">
      <c r="A261" s="11" t="s">
        <v>7</v>
      </c>
      <c r="D261" s="10"/>
      <c r="E261" s="21">
        <f t="shared" ref="E261" si="102">(E259-D259)/D259</f>
        <v>-0.54133240320892917</v>
      </c>
      <c r="F261" s="21">
        <f t="shared" ref="F261" si="103">(F259-E259)/E259</f>
        <v>-0.9999239543726236</v>
      </c>
      <c r="G261" s="21">
        <f t="shared" ref="G261" si="104">(G259-F259)/F259</f>
        <v>0</v>
      </c>
      <c r="H261" s="74">
        <f t="shared" ref="H261:W261" si="105">(H259-G259)/G259</f>
        <v>1672.0000000000002</v>
      </c>
      <c r="I261" s="21">
        <f t="shared" si="105"/>
        <v>-0.98326359832635979</v>
      </c>
      <c r="J261" s="21">
        <f t="shared" si="105"/>
        <v>55.964285714285715</v>
      </c>
      <c r="K261" s="21">
        <f t="shared" si="105"/>
        <v>-0.49278996865203761</v>
      </c>
      <c r="L261" s="21">
        <f t="shared" si="105"/>
        <v>1.7898640296662545</v>
      </c>
      <c r="M261" s="21">
        <f t="shared" si="105"/>
        <v>-0.63181214000886121</v>
      </c>
      <c r="N261" s="21">
        <f t="shared" ref="N261" si="106">(N259-M259)/M259</f>
        <v>1.895306859205776</v>
      </c>
      <c r="O261" s="21">
        <f t="shared" ref="O261" si="107">(O259-N259)/N259</f>
        <v>-9.5594347464671714E-3</v>
      </c>
      <c r="P261" s="21">
        <f t="shared" si="105"/>
        <v>1.0751154007553503</v>
      </c>
      <c r="Q261" s="21">
        <f t="shared" si="105"/>
        <v>6.6734074823053676E-3</v>
      </c>
      <c r="R261" s="21">
        <f t="shared" si="105"/>
        <v>-0.10626757734029731</v>
      </c>
      <c r="S261" s="22">
        <f t="shared" si="105"/>
        <v>-0.11000224769611151</v>
      </c>
      <c r="T261" s="23">
        <f t="shared" si="105"/>
        <v>-0.33377108798868566</v>
      </c>
      <c r="U261" s="23">
        <f t="shared" si="105"/>
        <v>0.81652767247915081</v>
      </c>
      <c r="V261" s="23">
        <f t="shared" si="105"/>
        <v>1.1957429048413962E-2</v>
      </c>
      <c r="W261" s="23">
        <f t="shared" si="105"/>
        <v>1.0026395562246098</v>
      </c>
    </row>
    <row r="262" spans="1:23" x14ac:dyDescent="0.35">
      <c r="A262" s="2" t="s">
        <v>23</v>
      </c>
      <c r="D262" s="12">
        <f t="shared" ref="D262:W262" si="108">D259/D$17</f>
        <v>5.94679549405071E-4</v>
      </c>
      <c r="E262" s="12">
        <f t="shared" si="108"/>
        <v>2.7558345931208764E-4</v>
      </c>
      <c r="F262" s="12">
        <f t="shared" si="108"/>
        <v>2.1598709042989553E-8</v>
      </c>
      <c r="G262" s="12">
        <f t="shared" si="108"/>
        <v>2.1800174415772517E-8</v>
      </c>
      <c r="H262" s="12">
        <f t="shared" si="108"/>
        <v>4.1676573095192246E-5</v>
      </c>
      <c r="I262" s="12">
        <f t="shared" si="108"/>
        <v>7.4137467333968735E-7</v>
      </c>
      <c r="J262" s="12">
        <f t="shared" si="108"/>
        <v>4.4126595285817402E-5</v>
      </c>
      <c r="K262" s="12">
        <f t="shared" si="108"/>
        <v>2.1933862884233797E-5</v>
      </c>
      <c r="L262" s="12">
        <f t="shared" si="108"/>
        <v>6.3687405096605581E-5</v>
      </c>
      <c r="M262" s="12">
        <f t="shared" si="108"/>
        <v>2.3864851718756809E-5</v>
      </c>
      <c r="N262" s="12">
        <f t="shared" si="108"/>
        <v>7.0394595548240298E-5</v>
      </c>
      <c r="O262" s="12">
        <f t="shared" si="108"/>
        <v>6.6947975642803507E-5</v>
      </c>
      <c r="P262" s="12">
        <f t="shared" si="108"/>
        <v>1.3791788141200807E-4</v>
      </c>
      <c r="Q262" s="12">
        <f t="shared" si="108"/>
        <v>1.379182505237735E-4</v>
      </c>
      <c r="R262" s="12">
        <f t="shared" si="108"/>
        <v>1.2515675671581787E-4</v>
      </c>
      <c r="S262" s="12">
        <f t="shared" si="108"/>
        <v>1.1762264273510206E-4</v>
      </c>
      <c r="T262" s="27">
        <f t="shared" si="108"/>
        <v>7.4089107201241484E-5</v>
      </c>
      <c r="U262" s="27">
        <f t="shared" si="108"/>
        <v>1.4298397510108127E-4</v>
      </c>
      <c r="V262" s="27">
        <f t="shared" si="108"/>
        <v>1.4817498174383138E-4</v>
      </c>
      <c r="W262" s="27">
        <f t="shared" si="108"/>
        <v>3.3923193574795943E-4</v>
      </c>
    </row>
    <row r="263" spans="1:23" hidden="1" x14ac:dyDescent="0.35">
      <c r="A263" s="2" t="s">
        <v>142</v>
      </c>
      <c r="B263" s="2" t="s">
        <v>143</v>
      </c>
      <c r="D263" s="2">
        <v>6.834011564250192E-2</v>
      </c>
      <c r="E263" s="2">
        <v>8.3021532939919998E-2</v>
      </c>
      <c r="F263" s="2">
        <v>8.8324766021559989E-2</v>
      </c>
      <c r="G263" s="2">
        <v>6.833532928413999E-2</v>
      </c>
      <c r="H263" s="2">
        <v>6.6799729550819989E-2</v>
      </c>
      <c r="I263" s="2">
        <v>5.7122294824700007E-2</v>
      </c>
      <c r="J263" s="2">
        <v>4.6396418333460004E-2</v>
      </c>
      <c r="K263" s="2">
        <v>8.9953429043360011E-2</v>
      </c>
      <c r="L263" s="2">
        <v>7.5260465163839996E-2</v>
      </c>
      <c r="M263" s="2">
        <v>5.9052259091979996E-2</v>
      </c>
      <c r="N263" s="2">
        <v>4.2760089191920009E-2</v>
      </c>
      <c r="O263" s="2">
        <v>4.6429492746960004E-2</v>
      </c>
      <c r="P263" s="2">
        <v>6.0196146751900007E-2</v>
      </c>
      <c r="Q263" s="2">
        <v>3.4155448148280011E-2</v>
      </c>
      <c r="R263" s="2">
        <v>2.6831937166400002E-2</v>
      </c>
      <c r="S263" s="2">
        <v>4.3052757342860001E-2</v>
      </c>
      <c r="T263" s="30">
        <v>4.76785188979E-2</v>
      </c>
    </row>
    <row r="264" spans="1:23" hidden="1" x14ac:dyDescent="0.35">
      <c r="A264" s="2" t="s">
        <v>145</v>
      </c>
      <c r="B264" s="2" t="s">
        <v>146</v>
      </c>
      <c r="D264" s="2" t="s">
        <v>144</v>
      </c>
      <c r="E264" s="2" t="s">
        <v>144</v>
      </c>
      <c r="F264" s="2" t="s">
        <v>144</v>
      </c>
      <c r="G264" s="2" t="s">
        <v>144</v>
      </c>
      <c r="H264" s="2" t="s">
        <v>144</v>
      </c>
      <c r="I264" s="2" t="s">
        <v>144</v>
      </c>
      <c r="J264" s="2" t="s">
        <v>144</v>
      </c>
      <c r="K264" s="2" t="s">
        <v>144</v>
      </c>
      <c r="L264" s="2" t="s">
        <v>144</v>
      </c>
      <c r="M264" s="2" t="s">
        <v>144</v>
      </c>
      <c r="N264" s="2" t="s">
        <v>144</v>
      </c>
      <c r="O264" s="2" t="s">
        <v>144</v>
      </c>
      <c r="P264" s="2" t="s">
        <v>144</v>
      </c>
      <c r="Q264" s="2" t="s">
        <v>144</v>
      </c>
      <c r="R264" s="2" t="s">
        <v>144</v>
      </c>
      <c r="S264" s="2" t="s">
        <v>144</v>
      </c>
    </row>
    <row r="265" spans="1:23" x14ac:dyDescent="0.35">
      <c r="A265" s="2" t="s">
        <v>147</v>
      </c>
      <c r="B265" s="2" t="s">
        <v>148</v>
      </c>
      <c r="D265" s="2">
        <v>2.8670000000000001E-2</v>
      </c>
      <c r="E265" s="2">
        <v>1.315E-2</v>
      </c>
      <c r="F265" s="2">
        <v>9.9999999999999995E-7</v>
      </c>
      <c r="G265" s="2">
        <v>9.9999999999999995E-7</v>
      </c>
      <c r="H265" s="2">
        <v>1.673E-3</v>
      </c>
      <c r="I265" s="2">
        <v>2.8E-5</v>
      </c>
      <c r="J265" s="2">
        <v>1.5950000000000001E-3</v>
      </c>
      <c r="K265" s="2">
        <v>8.0900000000000004E-4</v>
      </c>
      <c r="L265" s="2">
        <v>2.2569999999999999E-3</v>
      </c>
      <c r="M265" s="2">
        <v>8.3100000000000003E-4</v>
      </c>
      <c r="N265" s="2">
        <v>2.4060000000000002E-3</v>
      </c>
      <c r="O265" s="2">
        <v>2.3830000000000001E-3</v>
      </c>
      <c r="P265" s="2">
        <v>4.9449999999999997E-3</v>
      </c>
      <c r="Q265" s="2">
        <v>4.9779999999999998E-3</v>
      </c>
      <c r="R265" s="2">
        <v>4.4489999999999998E-3</v>
      </c>
      <c r="S265" s="2">
        <v>3.9595999999999998E-3</v>
      </c>
      <c r="T265" s="2">
        <v>2.6380000000000002E-3</v>
      </c>
      <c r="U265" s="2">
        <v>4.7920000000000003E-3</v>
      </c>
      <c r="V265" s="2">
        <v>4.8493E-3</v>
      </c>
      <c r="W265" s="2">
        <v>9.7114000000000002E-3</v>
      </c>
    </row>
    <row r="266" spans="1:23" hidden="1" x14ac:dyDescent="0.35">
      <c r="A266" s="2" t="s">
        <v>149</v>
      </c>
      <c r="B266" s="2" t="s">
        <v>150</v>
      </c>
      <c r="D266" s="2" t="s">
        <v>144</v>
      </c>
      <c r="E266" s="2" t="s">
        <v>144</v>
      </c>
      <c r="F266" s="2" t="s">
        <v>144</v>
      </c>
      <c r="G266" s="2" t="s">
        <v>144</v>
      </c>
      <c r="H266" s="2" t="s">
        <v>144</v>
      </c>
      <c r="I266" s="2" t="s">
        <v>144</v>
      </c>
      <c r="J266" s="2" t="s">
        <v>144</v>
      </c>
      <c r="K266" s="2" t="s">
        <v>144</v>
      </c>
      <c r="L266" s="2" t="s">
        <v>144</v>
      </c>
      <c r="M266" s="2" t="s">
        <v>144</v>
      </c>
      <c r="N266" s="2" t="s">
        <v>144</v>
      </c>
      <c r="O266" s="2" t="s">
        <v>144</v>
      </c>
      <c r="P266" s="2" t="s">
        <v>144</v>
      </c>
      <c r="Q266" s="2" t="s">
        <v>144</v>
      </c>
      <c r="R266" s="2" t="s">
        <v>144</v>
      </c>
      <c r="S266" s="2" t="s">
        <v>144</v>
      </c>
    </row>
    <row r="267" spans="1:23" hidden="1" x14ac:dyDescent="0.35">
      <c r="A267" s="2" t="s">
        <v>151</v>
      </c>
      <c r="B267" s="2" t="s">
        <v>152</v>
      </c>
      <c r="D267" s="2" t="s">
        <v>144</v>
      </c>
      <c r="E267" s="2" t="s">
        <v>144</v>
      </c>
      <c r="F267" s="2" t="s">
        <v>144</v>
      </c>
      <c r="G267" s="2" t="s">
        <v>144</v>
      </c>
      <c r="H267" s="2" t="s">
        <v>144</v>
      </c>
      <c r="I267" s="2" t="s">
        <v>144</v>
      </c>
      <c r="J267" s="2" t="s">
        <v>144</v>
      </c>
      <c r="K267" s="2" t="s">
        <v>144</v>
      </c>
      <c r="L267" s="2" t="s">
        <v>144</v>
      </c>
      <c r="M267" s="2" t="s">
        <v>144</v>
      </c>
      <c r="N267" s="2" t="s">
        <v>144</v>
      </c>
      <c r="O267" s="2" t="s">
        <v>144</v>
      </c>
      <c r="P267" s="2" t="s">
        <v>144</v>
      </c>
      <c r="Q267" s="2" t="s">
        <v>144</v>
      </c>
      <c r="R267" s="2" t="s">
        <v>144</v>
      </c>
      <c r="S267" s="2" t="s">
        <v>144</v>
      </c>
    </row>
    <row r="270" spans="1:23" x14ac:dyDescent="0.35">
      <c r="A270" s="9" t="s">
        <v>153</v>
      </c>
    </row>
    <row r="271" spans="1:23" x14ac:dyDescent="0.35">
      <c r="A271" s="2" t="s">
        <v>53</v>
      </c>
    </row>
    <row r="272" spans="1:23" x14ac:dyDescent="0.35">
      <c r="A272" s="35" t="s">
        <v>154</v>
      </c>
      <c r="B272" s="6"/>
      <c r="C272" s="6"/>
    </row>
    <row r="275" spans="1:23" x14ac:dyDescent="0.35">
      <c r="A275" s="9" t="s">
        <v>155</v>
      </c>
    </row>
    <row r="276" spans="1:23" x14ac:dyDescent="0.35">
      <c r="A276" s="2" t="s">
        <v>53</v>
      </c>
    </row>
    <row r="277" spans="1:23" x14ac:dyDescent="0.35">
      <c r="A277" s="37" t="s">
        <v>156</v>
      </c>
      <c r="B277" s="4"/>
      <c r="C277" s="4"/>
    </row>
    <row r="278" spans="1:23" x14ac:dyDescent="0.35">
      <c r="A278" s="37" t="s">
        <v>157</v>
      </c>
      <c r="B278" s="4"/>
      <c r="C278" s="4"/>
    </row>
    <row r="279" spans="1:23" x14ac:dyDescent="0.35">
      <c r="A279" s="37" t="s">
        <v>158</v>
      </c>
      <c r="B279" s="4"/>
      <c r="C279" s="4"/>
    </row>
    <row r="280" spans="1:23" x14ac:dyDescent="0.35">
      <c r="A280" s="2" t="s">
        <v>22</v>
      </c>
      <c r="D280" s="10">
        <f t="shared" ref="D280:W280" si="109">D284+D286</f>
        <v>8.7035000000000001E-2</v>
      </c>
      <c r="E280" s="10">
        <f t="shared" si="109"/>
        <v>9.2631000000000005E-2</v>
      </c>
      <c r="F280" s="10">
        <f t="shared" si="109"/>
        <v>8.2224000000000005E-2</v>
      </c>
      <c r="G280" s="10">
        <f t="shared" si="109"/>
        <v>5.2344999999999996E-2</v>
      </c>
      <c r="H280" s="10">
        <f t="shared" si="109"/>
        <v>3.8587000000000003E-2</v>
      </c>
      <c r="I280" s="10">
        <f t="shared" si="109"/>
        <v>3.9924000000000001E-2</v>
      </c>
      <c r="J280" s="10">
        <f t="shared" si="109"/>
        <v>3.9287000000000002E-2</v>
      </c>
      <c r="K280" s="10">
        <f t="shared" si="109"/>
        <v>4.6542E-2</v>
      </c>
      <c r="L280" s="10">
        <f t="shared" si="109"/>
        <v>4.3401000000000002E-2</v>
      </c>
      <c r="M280" s="10">
        <f t="shared" si="109"/>
        <v>4.6220000000000004E-2</v>
      </c>
      <c r="N280" s="10">
        <f t="shared" si="109"/>
        <v>4.2838000000000001E-2</v>
      </c>
      <c r="O280" s="10">
        <f t="shared" si="109"/>
        <v>4.0806000000000002E-2</v>
      </c>
      <c r="P280" s="10">
        <f t="shared" si="109"/>
        <v>4.0067000000000005E-2</v>
      </c>
      <c r="Q280" s="10">
        <f t="shared" si="109"/>
        <v>1.6292000000000001E-2</v>
      </c>
      <c r="R280" s="10">
        <f t="shared" si="109"/>
        <v>2.8310000000000002E-2</v>
      </c>
      <c r="S280" s="10">
        <f t="shared" si="109"/>
        <v>2.2426000000000001E-2</v>
      </c>
      <c r="T280" s="10">
        <f t="shared" si="109"/>
        <v>2.392E-2</v>
      </c>
      <c r="U280" s="10">
        <f t="shared" si="109"/>
        <v>1.7774999999999999E-2</v>
      </c>
      <c r="V280" s="10">
        <f t="shared" si="109"/>
        <v>1.3310000000000001E-2</v>
      </c>
      <c r="W280" s="10">
        <f t="shared" si="109"/>
        <v>1.64317E-2</v>
      </c>
    </row>
    <row r="281" spans="1:23" x14ac:dyDescent="0.35">
      <c r="A281" s="17" t="s">
        <v>6</v>
      </c>
      <c r="B281" s="17"/>
      <c r="C281" s="17"/>
      <c r="D281" s="17"/>
      <c r="E281" s="18">
        <f t="shared" ref="E281:W281" si="110">(E280-$D280)/$D280</f>
        <v>6.4295972884471808E-2</v>
      </c>
      <c r="F281" s="18">
        <f t="shared" si="110"/>
        <v>-5.5276612856896605E-2</v>
      </c>
      <c r="G281" s="18">
        <f t="shared" si="110"/>
        <v>-0.39857528580456142</v>
      </c>
      <c r="H281" s="18">
        <f t="shared" si="110"/>
        <v>-0.55664962371459759</v>
      </c>
      <c r="I281" s="18">
        <f t="shared" si="110"/>
        <v>-0.54128798759119889</v>
      </c>
      <c r="J281" s="18">
        <f t="shared" si="110"/>
        <v>-0.54860688228873444</v>
      </c>
      <c r="K281" s="18">
        <f t="shared" si="110"/>
        <v>-0.46524961222496697</v>
      </c>
      <c r="L281" s="18">
        <f t="shared" si="110"/>
        <v>-0.50133854196587579</v>
      </c>
      <c r="M281" s="18">
        <f t="shared" si="110"/>
        <v>-0.468949273280864</v>
      </c>
      <c r="N281" s="18">
        <f t="shared" si="110"/>
        <v>-0.50780720399839141</v>
      </c>
      <c r="O281" s="18">
        <f t="shared" si="110"/>
        <v>-0.53115413339461137</v>
      </c>
      <c r="P281" s="18">
        <f t="shared" si="110"/>
        <v>-0.53964497041420112</v>
      </c>
      <c r="Q281" s="18">
        <f t="shared" si="110"/>
        <v>-0.81281093812833916</v>
      </c>
      <c r="R281" s="18">
        <f t="shared" si="110"/>
        <v>-0.6747285574768771</v>
      </c>
      <c r="S281" s="18">
        <f t="shared" si="110"/>
        <v>-0.74233354397656115</v>
      </c>
      <c r="T281" s="26">
        <f t="shared" si="110"/>
        <v>-0.72516803584764755</v>
      </c>
      <c r="U281" s="26">
        <f t="shared" si="110"/>
        <v>-0.79577181593611768</v>
      </c>
      <c r="V281" s="26">
        <f t="shared" si="110"/>
        <v>-0.84707301660251622</v>
      </c>
      <c r="W281" s="26">
        <f t="shared" si="110"/>
        <v>-0.81120583673234914</v>
      </c>
    </row>
    <row r="282" spans="1:23" x14ac:dyDescent="0.35">
      <c r="A282" s="11" t="s">
        <v>7</v>
      </c>
      <c r="D282" s="10"/>
      <c r="E282" s="21">
        <f t="shared" ref="E282:W282" si="111">(E280-D280)/D280</f>
        <v>6.4295972884471808E-2</v>
      </c>
      <c r="F282" s="21">
        <f t="shared" si="111"/>
        <v>-0.11234899763578067</v>
      </c>
      <c r="G282" s="21">
        <f t="shared" si="111"/>
        <v>-0.36338538626191874</v>
      </c>
      <c r="H282" s="21">
        <f t="shared" si="111"/>
        <v>-0.26283312637310141</v>
      </c>
      <c r="I282" s="21">
        <f t="shared" si="111"/>
        <v>3.4648975043408345E-2</v>
      </c>
      <c r="J282" s="21">
        <f t="shared" si="111"/>
        <v>-1.5955315098687473E-2</v>
      </c>
      <c r="K282" s="21">
        <f t="shared" si="111"/>
        <v>0.18466668363580821</v>
      </c>
      <c r="L282" s="21">
        <f t="shared" si="111"/>
        <v>-6.7487430707747792E-2</v>
      </c>
      <c r="M282" s="21">
        <f t="shared" si="111"/>
        <v>6.4952420451141718E-2</v>
      </c>
      <c r="N282" s="21">
        <f t="shared" si="111"/>
        <v>-7.317178710514935E-2</v>
      </c>
      <c r="O282" s="21">
        <f t="shared" si="111"/>
        <v>-4.7434520752602807E-2</v>
      </c>
      <c r="P282" s="21">
        <f t="shared" si="111"/>
        <v>-1.8110081850708146E-2</v>
      </c>
      <c r="Q282" s="21">
        <f t="shared" si="111"/>
        <v>-0.59338108667981138</v>
      </c>
      <c r="R282" s="21">
        <f t="shared" si="111"/>
        <v>0.73766265651853669</v>
      </c>
      <c r="S282" s="22">
        <f t="shared" si="111"/>
        <v>-0.20784175203108443</v>
      </c>
      <c r="T282" s="23">
        <f t="shared" si="111"/>
        <v>6.6619102827075657E-2</v>
      </c>
      <c r="U282" s="23">
        <f t="shared" si="111"/>
        <v>-0.25689799331103685</v>
      </c>
      <c r="V282" s="23">
        <f t="shared" si="111"/>
        <v>-0.25119549929676505</v>
      </c>
      <c r="W282" s="23">
        <f t="shared" si="111"/>
        <v>0.23453794139744549</v>
      </c>
    </row>
    <row r="283" spans="1:23" x14ac:dyDescent="0.35">
      <c r="A283" s="2" t="s">
        <v>23</v>
      </c>
      <c r="D283" s="12">
        <f t="shared" ref="D283:W283" si="112">D280/D$17</f>
        <v>1.8052994273620631E-3</v>
      </c>
      <c r="E283" s="12">
        <f t="shared" si="112"/>
        <v>1.9412601839952847E-3</v>
      </c>
      <c r="F283" s="12">
        <f t="shared" si="112"/>
        <v>1.7759322523507733E-3</v>
      </c>
      <c r="G283" s="12">
        <f t="shared" si="112"/>
        <v>1.1411301297936125E-3</v>
      </c>
      <c r="H283" s="12">
        <f t="shared" si="112"/>
        <v>9.6125159953627207E-4</v>
      </c>
      <c r="I283" s="12">
        <f t="shared" si="112"/>
        <v>1.0570943735147742E-3</v>
      </c>
      <c r="J283" s="12">
        <f t="shared" si="112"/>
        <v>1.0868975228801934E-3</v>
      </c>
      <c r="K283" s="12">
        <f t="shared" si="112"/>
        <v>1.2618613675624345E-3</v>
      </c>
      <c r="L283" s="12">
        <f t="shared" si="112"/>
        <v>1.224677478333088E-3</v>
      </c>
      <c r="M283" s="12">
        <f t="shared" si="112"/>
        <v>1.3273567345859685E-3</v>
      </c>
      <c r="N283" s="12">
        <f t="shared" si="112"/>
        <v>1.2533514896490099E-3</v>
      </c>
      <c r="O283" s="12">
        <f t="shared" si="112"/>
        <v>1.146403312664809E-3</v>
      </c>
      <c r="P283" s="12">
        <f t="shared" si="112"/>
        <v>1.1174834690667196E-3</v>
      </c>
      <c r="Q283" s="12">
        <f t="shared" si="112"/>
        <v>4.5137889464309322E-4</v>
      </c>
      <c r="R283" s="12">
        <f t="shared" si="112"/>
        <v>7.9640094012695085E-4</v>
      </c>
      <c r="S283" s="12">
        <f t="shared" si="112"/>
        <v>6.6617976209147362E-4</v>
      </c>
      <c r="T283" s="27">
        <f t="shared" si="112"/>
        <v>6.7180115400064294E-4</v>
      </c>
      <c r="U283" s="27">
        <f t="shared" si="112"/>
        <v>5.3037148527164423E-4</v>
      </c>
      <c r="V283" s="27">
        <f t="shared" si="112"/>
        <v>4.066997313035687E-4</v>
      </c>
      <c r="W283" s="27">
        <f t="shared" si="112"/>
        <v>5.7398082651623304E-4</v>
      </c>
    </row>
    <row r="284" spans="1:23" x14ac:dyDescent="0.35">
      <c r="A284" s="2" t="s">
        <v>159</v>
      </c>
      <c r="B284" s="2" t="s">
        <v>160</v>
      </c>
      <c r="D284" s="2">
        <v>8.1695000000000004E-2</v>
      </c>
      <c r="E284" s="2">
        <v>8.9094000000000007E-2</v>
      </c>
      <c r="F284" s="2">
        <v>8.0346000000000001E-2</v>
      </c>
      <c r="G284" s="2">
        <v>5.1346999999999997E-2</v>
      </c>
      <c r="H284" s="2">
        <v>3.7704000000000001E-2</v>
      </c>
      <c r="I284" s="2">
        <v>3.8969999999999998E-2</v>
      </c>
      <c r="J284" s="2">
        <v>3.5617000000000003E-2</v>
      </c>
      <c r="K284" s="2">
        <v>4.3358000000000001E-2</v>
      </c>
      <c r="L284" s="2">
        <v>4.0252000000000003E-2</v>
      </c>
      <c r="M284" s="2">
        <v>4.2450000000000002E-2</v>
      </c>
      <c r="N284" s="2">
        <v>3.7555999999999999E-2</v>
      </c>
      <c r="O284" s="2">
        <v>3.7615000000000003E-2</v>
      </c>
      <c r="P284" s="2">
        <v>3.6679000000000003E-2</v>
      </c>
      <c r="Q284" s="2">
        <v>1.3136999999999999E-2</v>
      </c>
      <c r="R284" s="2">
        <v>2.5534000000000001E-2</v>
      </c>
      <c r="S284" s="2">
        <v>1.9386E-2</v>
      </c>
      <c r="T284" s="30">
        <v>2.0844000000000001E-2</v>
      </c>
      <c r="U284" s="2">
        <v>1.6445999999999999E-2</v>
      </c>
      <c r="V284" s="2">
        <v>1.1653E-2</v>
      </c>
      <c r="W284" s="2">
        <v>1.4475699999999999E-2</v>
      </c>
    </row>
    <row r="285" spans="1:23" x14ac:dyDescent="0.35">
      <c r="A285" s="2" t="s">
        <v>161</v>
      </c>
      <c r="B285" s="2" t="s">
        <v>162</v>
      </c>
      <c r="D285" s="2" t="s">
        <v>295</v>
      </c>
      <c r="E285" s="2" t="s">
        <v>295</v>
      </c>
      <c r="F285" s="2" t="s">
        <v>295</v>
      </c>
      <c r="G285" s="2" t="s">
        <v>295</v>
      </c>
      <c r="H285" s="2" t="s">
        <v>295</v>
      </c>
      <c r="I285" s="2" t="s">
        <v>295</v>
      </c>
      <c r="J285" s="2" t="s">
        <v>295</v>
      </c>
      <c r="K285" s="2" t="s">
        <v>295</v>
      </c>
      <c r="L285" s="2" t="s">
        <v>295</v>
      </c>
      <c r="M285" s="2" t="s">
        <v>295</v>
      </c>
      <c r="N285" s="2" t="s">
        <v>295</v>
      </c>
      <c r="O285" s="2" t="s">
        <v>295</v>
      </c>
      <c r="P285" s="2" t="s">
        <v>295</v>
      </c>
      <c r="Q285" s="2" t="s">
        <v>295</v>
      </c>
      <c r="R285" s="2" t="s">
        <v>295</v>
      </c>
      <c r="S285" s="2" t="s">
        <v>295</v>
      </c>
      <c r="T285" s="2" t="s">
        <v>295</v>
      </c>
      <c r="U285" s="2" t="s">
        <v>295</v>
      </c>
      <c r="V285" s="2" t="s">
        <v>295</v>
      </c>
      <c r="W285" s="2" t="s">
        <v>295</v>
      </c>
    </row>
    <row r="286" spans="1:23" x14ac:dyDescent="0.35">
      <c r="A286" s="2" t="s">
        <v>163</v>
      </c>
      <c r="B286" s="2" t="s">
        <v>164</v>
      </c>
      <c r="D286" s="2">
        <v>5.3400000000000001E-3</v>
      </c>
      <c r="E286" s="2">
        <v>3.5370000000000002E-3</v>
      </c>
      <c r="F286" s="2">
        <v>1.8779999999999999E-3</v>
      </c>
      <c r="G286" s="2">
        <v>9.9799999999999997E-4</v>
      </c>
      <c r="H286" s="2">
        <v>8.83E-4</v>
      </c>
      <c r="I286" s="2">
        <v>9.5399999999999999E-4</v>
      </c>
      <c r="J286" s="2">
        <v>3.6700000000000001E-3</v>
      </c>
      <c r="K286" s="2">
        <v>3.1840000000000002E-3</v>
      </c>
      <c r="L286" s="2">
        <v>3.1489999999999999E-3</v>
      </c>
      <c r="M286" s="2">
        <v>3.7699999999999999E-3</v>
      </c>
      <c r="N286" s="2">
        <v>5.2820000000000002E-3</v>
      </c>
      <c r="O286" s="2">
        <v>3.1909999999999998E-3</v>
      </c>
      <c r="P286" s="2">
        <v>3.388E-3</v>
      </c>
      <c r="Q286" s="2">
        <v>3.1549999999999998E-3</v>
      </c>
      <c r="R286" s="2">
        <v>2.7759999999999998E-3</v>
      </c>
      <c r="S286" s="2">
        <v>3.0400000000000002E-3</v>
      </c>
      <c r="T286" s="30">
        <v>3.0760000000000002E-3</v>
      </c>
      <c r="U286" s="2">
        <v>1.3290000000000001E-3</v>
      </c>
      <c r="V286" s="2">
        <v>1.6570000000000001E-3</v>
      </c>
      <c r="W286" s="2">
        <v>1.9559999999999998E-3</v>
      </c>
    </row>
    <row r="289" spans="1:23" x14ac:dyDescent="0.35">
      <c r="A289" s="9" t="s">
        <v>165</v>
      </c>
    </row>
    <row r="290" spans="1:23" x14ac:dyDescent="0.35">
      <c r="A290" s="2" t="s">
        <v>53</v>
      </c>
    </row>
    <row r="291" spans="1:23" x14ac:dyDescent="0.35">
      <c r="A291" s="35" t="s">
        <v>166</v>
      </c>
      <c r="B291" s="6"/>
      <c r="C291" s="6"/>
    </row>
    <row r="292" spans="1:23" x14ac:dyDescent="0.35">
      <c r="A292" s="4" t="s">
        <v>167</v>
      </c>
      <c r="B292" s="4"/>
      <c r="C292" s="4"/>
    </row>
    <row r="293" spans="1:23" x14ac:dyDescent="0.35">
      <c r="A293" s="2" t="s">
        <v>22</v>
      </c>
      <c r="D293" s="10">
        <f>D297+D298</f>
        <v>1.6949999999999999E-3</v>
      </c>
      <c r="E293" s="10">
        <f t="shared" ref="E293:W293" si="113">E297+E298</f>
        <v>1.5E-3</v>
      </c>
      <c r="F293" s="10">
        <f t="shared" si="113"/>
        <v>1.6949999999999999E-3</v>
      </c>
      <c r="G293" s="10">
        <f t="shared" si="113"/>
        <v>1.6169999999999999E-3</v>
      </c>
      <c r="H293" s="10">
        <f t="shared" si="113"/>
        <v>6.8400000000000004E-4</v>
      </c>
      <c r="I293" s="10">
        <f t="shared" si="113"/>
        <v>5.8200000000000005E-4</v>
      </c>
      <c r="J293" s="10">
        <f t="shared" si="113"/>
        <v>6.3299999999999999E-4</v>
      </c>
      <c r="K293" s="10">
        <f t="shared" si="113"/>
        <v>5.6550000000000003E-4</v>
      </c>
      <c r="L293" s="10">
        <f t="shared" si="113"/>
        <v>5.1900000000000004E-4</v>
      </c>
      <c r="M293" s="10">
        <f t="shared" si="113"/>
        <v>4.3350000000000002E-4</v>
      </c>
      <c r="N293" s="10">
        <f t="shared" si="113"/>
        <v>3.5849999999999999E-4</v>
      </c>
      <c r="O293" s="10">
        <f t="shared" si="113"/>
        <v>3.9600000000000003E-4</v>
      </c>
      <c r="P293" s="10">
        <f t="shared" si="113"/>
        <v>5.7299999999999994E-4</v>
      </c>
      <c r="Q293" s="10">
        <f t="shared" si="113"/>
        <v>4.55E-4</v>
      </c>
      <c r="R293" s="10">
        <f t="shared" si="113"/>
        <v>2.6350000000000001E-4</v>
      </c>
      <c r="S293" s="10">
        <f t="shared" si="113"/>
        <v>2.5500000000000002E-4</v>
      </c>
      <c r="T293" s="10">
        <f t="shared" si="113"/>
        <v>2.3951899999999999E-4</v>
      </c>
      <c r="U293" s="10">
        <f t="shared" si="113"/>
        <v>1.7129999999999999E-4</v>
      </c>
      <c r="V293" s="10">
        <f t="shared" si="113"/>
        <v>1.60447E-4</v>
      </c>
      <c r="W293" s="10">
        <f t="shared" si="113"/>
        <v>1.32039E-4</v>
      </c>
    </row>
    <row r="294" spans="1:23" x14ac:dyDescent="0.35">
      <c r="A294" s="17" t="s">
        <v>6</v>
      </c>
      <c r="B294" s="17"/>
      <c r="C294" s="17"/>
      <c r="D294" s="17"/>
      <c r="E294" s="18">
        <f t="shared" ref="E294:W294" si="114">(E293-$D293)/$D293</f>
        <v>-0.11504424778761055</v>
      </c>
      <c r="F294" s="18">
        <f t="shared" si="114"/>
        <v>0</v>
      </c>
      <c r="G294" s="18">
        <f t="shared" si="114"/>
        <v>-4.6017699115044219E-2</v>
      </c>
      <c r="H294" s="18">
        <f t="shared" si="114"/>
        <v>-0.59646017699115028</v>
      </c>
      <c r="I294" s="18">
        <f t="shared" si="114"/>
        <v>-0.6566371681415929</v>
      </c>
      <c r="J294" s="18">
        <f t="shared" si="114"/>
        <v>-0.6265486725663717</v>
      </c>
      <c r="K294" s="18">
        <f t="shared" si="114"/>
        <v>-0.66637168141592917</v>
      </c>
      <c r="L294" s="18">
        <f t="shared" si="114"/>
        <v>-0.69380530973451326</v>
      </c>
      <c r="M294" s="18">
        <f t="shared" si="114"/>
        <v>-0.74424778761061938</v>
      </c>
      <c r="N294" s="18">
        <f t="shared" si="114"/>
        <v>-0.78849557522123903</v>
      </c>
      <c r="O294" s="18">
        <f t="shared" si="114"/>
        <v>-0.76637168141592915</v>
      </c>
      <c r="P294" s="18">
        <f t="shared" si="114"/>
        <v>-0.66194690265486722</v>
      </c>
      <c r="Q294" s="18">
        <f t="shared" si="114"/>
        <v>-0.73156342182890843</v>
      </c>
      <c r="R294" s="18">
        <f t="shared" si="114"/>
        <v>-0.84454277286135693</v>
      </c>
      <c r="S294" s="18">
        <f t="shared" si="114"/>
        <v>-0.84955752212389379</v>
      </c>
      <c r="T294" s="26">
        <f t="shared" si="114"/>
        <v>-0.85869085545722712</v>
      </c>
      <c r="U294" s="26">
        <f t="shared" si="114"/>
        <v>-0.89893805309734509</v>
      </c>
      <c r="V294" s="26">
        <f t="shared" si="114"/>
        <v>-0.90534100294985254</v>
      </c>
      <c r="W294" s="26">
        <f t="shared" si="114"/>
        <v>-0.92210088495575215</v>
      </c>
    </row>
    <row r="295" spans="1:23" x14ac:dyDescent="0.35">
      <c r="A295" s="11" t="s">
        <v>7</v>
      </c>
      <c r="D295" s="10"/>
      <c r="E295" s="21">
        <f t="shared" ref="E295:W295" si="115">(E293-D293)/D293</f>
        <v>-0.11504424778761055</v>
      </c>
      <c r="F295" s="21">
        <f t="shared" si="115"/>
        <v>0.12999999999999989</v>
      </c>
      <c r="G295" s="21">
        <f t="shared" si="115"/>
        <v>-4.6017699115044219E-2</v>
      </c>
      <c r="H295" s="21">
        <f t="shared" si="115"/>
        <v>-0.57699443413729123</v>
      </c>
      <c r="I295" s="21">
        <f t="shared" si="115"/>
        <v>-0.14912280701754382</v>
      </c>
      <c r="J295" s="21">
        <f t="shared" si="115"/>
        <v>8.7628865979381326E-2</v>
      </c>
      <c r="K295" s="21">
        <f t="shared" si="115"/>
        <v>-0.10663507109004733</v>
      </c>
      <c r="L295" s="21">
        <f t="shared" si="115"/>
        <v>-8.2228116710875307E-2</v>
      </c>
      <c r="M295" s="21">
        <f t="shared" si="115"/>
        <v>-0.16473988439306361</v>
      </c>
      <c r="N295" s="21">
        <f t="shared" si="115"/>
        <v>-0.17301038062283744</v>
      </c>
      <c r="O295" s="21">
        <f t="shared" si="115"/>
        <v>0.10460251046025117</v>
      </c>
      <c r="P295" s="21">
        <f t="shared" si="115"/>
        <v>0.44696969696969668</v>
      </c>
      <c r="Q295" s="21">
        <f t="shared" si="115"/>
        <v>-0.20593368237347287</v>
      </c>
      <c r="R295" s="21">
        <f t="shared" si="115"/>
        <v>-0.42087912087912088</v>
      </c>
      <c r="S295" s="22">
        <f t="shared" si="115"/>
        <v>-3.225806451612899E-2</v>
      </c>
      <c r="T295" s="23">
        <f t="shared" si="115"/>
        <v>-6.0709803921568717E-2</v>
      </c>
      <c r="U295" s="23">
        <f t="shared" si="115"/>
        <v>-0.28481665337614137</v>
      </c>
      <c r="V295" s="23">
        <f t="shared" si="115"/>
        <v>-6.3356684179801434E-2</v>
      </c>
      <c r="W295" s="23">
        <f t="shared" si="115"/>
        <v>-0.17705535161143557</v>
      </c>
    </row>
    <row r="296" spans="1:23" x14ac:dyDescent="0.35">
      <c r="A296" s="2" t="s">
        <v>23</v>
      </c>
      <c r="D296" s="12">
        <f t="shared" ref="D296:W296" si="116">D293/D$17</f>
        <v>3.5158068930645105E-5</v>
      </c>
      <c r="E296" s="12">
        <f t="shared" si="116"/>
        <v>3.1435375586930155E-5</v>
      </c>
      <c r="F296" s="12">
        <f t="shared" si="116"/>
        <v>3.6609811827867295E-5</v>
      </c>
      <c r="G296" s="12">
        <f t="shared" si="116"/>
        <v>3.5250882030304165E-5</v>
      </c>
      <c r="H296" s="12">
        <f t="shared" si="116"/>
        <v>1.7039316196719365E-5</v>
      </c>
      <c r="I296" s="12">
        <f t="shared" si="116"/>
        <v>1.5410002138703504E-5</v>
      </c>
      <c r="J296" s="12">
        <f t="shared" si="116"/>
        <v>1.7512310229418443E-5</v>
      </c>
      <c r="K296" s="12">
        <f t="shared" si="116"/>
        <v>1.5332014166914974E-5</v>
      </c>
      <c r="L296" s="12">
        <f t="shared" si="116"/>
        <v>1.4644999222480419E-5</v>
      </c>
      <c r="M296" s="12">
        <f t="shared" si="116"/>
        <v>1.2449354055452561E-5</v>
      </c>
      <c r="N296" s="12">
        <f t="shared" si="116"/>
        <v>1.0488970284307624E-5</v>
      </c>
      <c r="O296" s="12">
        <f t="shared" si="116"/>
        <v>1.1125219620037847E-5</v>
      </c>
      <c r="P296" s="12">
        <f t="shared" si="116"/>
        <v>1.5981182214172016E-5</v>
      </c>
      <c r="Q296" s="12">
        <f t="shared" si="116"/>
        <v>1.2606027317861983E-5</v>
      </c>
      <c r="R296" s="12">
        <f t="shared" si="116"/>
        <v>7.4126332646927429E-6</v>
      </c>
      <c r="S296" s="12">
        <f t="shared" si="116"/>
        <v>7.5749504741516892E-6</v>
      </c>
      <c r="T296" s="27">
        <f t="shared" si="116"/>
        <v>6.7269707610819397E-6</v>
      </c>
      <c r="U296" s="27">
        <f t="shared" si="116"/>
        <v>5.1112593770482504E-6</v>
      </c>
      <c r="V296" s="27">
        <f t="shared" si="116"/>
        <v>4.9026109533030571E-6</v>
      </c>
      <c r="W296" s="27">
        <f t="shared" si="116"/>
        <v>4.612295401716005E-6</v>
      </c>
    </row>
    <row r="297" spans="1:23" x14ac:dyDescent="0.35">
      <c r="A297" s="2" t="s">
        <v>281</v>
      </c>
      <c r="B297" s="2" t="s">
        <v>282</v>
      </c>
      <c r="D297" s="2">
        <v>1.6949999999999999E-3</v>
      </c>
      <c r="E297" s="2">
        <v>1.5E-3</v>
      </c>
      <c r="F297" s="2">
        <v>1.6949999999999999E-3</v>
      </c>
      <c r="G297" s="2">
        <v>1.6169999999999999E-3</v>
      </c>
      <c r="H297" s="2">
        <v>6.8400000000000004E-4</v>
      </c>
      <c r="I297" s="2">
        <v>5.8200000000000005E-4</v>
      </c>
      <c r="J297" s="2">
        <v>6.3299999999999999E-4</v>
      </c>
      <c r="K297" s="2">
        <v>5.6550000000000003E-4</v>
      </c>
      <c r="L297" s="2">
        <v>5.1900000000000004E-4</v>
      </c>
      <c r="M297" s="2">
        <v>4.3350000000000002E-4</v>
      </c>
      <c r="N297" s="2">
        <v>3.5849999999999999E-4</v>
      </c>
      <c r="O297" s="2">
        <v>3.3300000000000002E-4</v>
      </c>
      <c r="P297" s="2">
        <v>3.6600000000000001E-4</v>
      </c>
      <c r="Q297" s="2">
        <v>3.3300000000000002E-4</v>
      </c>
      <c r="R297" s="2">
        <v>2.5050000000000002E-4</v>
      </c>
      <c r="S297" s="2">
        <v>2.5500000000000002E-4</v>
      </c>
      <c r="T297" s="30">
        <v>2.3951899999999999E-4</v>
      </c>
      <c r="U297" s="2">
        <v>1.7129999999999999E-4</v>
      </c>
      <c r="V297" s="2">
        <v>1.60447E-4</v>
      </c>
      <c r="W297" s="2">
        <v>1.32039E-4</v>
      </c>
    </row>
    <row r="298" spans="1:23" x14ac:dyDescent="0.35">
      <c r="A298" s="2" t="s">
        <v>169</v>
      </c>
      <c r="B298" s="2" t="s">
        <v>170</v>
      </c>
      <c r="D298" s="2">
        <v>0</v>
      </c>
      <c r="E298" s="2">
        <v>0</v>
      </c>
      <c r="F298" s="2">
        <v>0</v>
      </c>
      <c r="G298" s="2">
        <v>0</v>
      </c>
      <c r="H298" s="2">
        <v>0</v>
      </c>
      <c r="I298" s="2">
        <v>0</v>
      </c>
      <c r="J298" s="2">
        <v>0</v>
      </c>
      <c r="K298" s="2">
        <v>0</v>
      </c>
      <c r="L298" s="2">
        <v>0</v>
      </c>
      <c r="M298" s="2">
        <v>0</v>
      </c>
      <c r="N298" s="2">
        <v>0</v>
      </c>
      <c r="O298" s="2">
        <v>6.3E-5</v>
      </c>
      <c r="P298" s="2">
        <v>2.0699999999999999E-4</v>
      </c>
      <c r="Q298" s="2">
        <v>1.22E-4</v>
      </c>
      <c r="R298" s="2">
        <v>1.2999999999999999E-5</v>
      </c>
      <c r="S298" s="2">
        <v>0</v>
      </c>
      <c r="T298" s="2">
        <v>0</v>
      </c>
      <c r="U298" s="2">
        <v>0</v>
      </c>
      <c r="V298" s="2">
        <v>0</v>
      </c>
      <c r="W298" s="2">
        <v>0</v>
      </c>
    </row>
    <row r="301" spans="1:23" x14ac:dyDescent="0.35">
      <c r="A301" s="9" t="s">
        <v>171</v>
      </c>
    </row>
    <row r="302" spans="1:23" x14ac:dyDescent="0.35">
      <c r="A302" s="2" t="s">
        <v>53</v>
      </c>
    </row>
    <row r="303" spans="1:23" x14ac:dyDescent="0.35">
      <c r="A303" s="4" t="s">
        <v>172</v>
      </c>
      <c r="B303" s="4"/>
      <c r="C303" s="4"/>
    </row>
    <row r="304" spans="1:23" x14ac:dyDescent="0.35">
      <c r="A304" s="4" t="s">
        <v>173</v>
      </c>
      <c r="B304" s="4"/>
      <c r="C304" s="4"/>
    </row>
    <row r="305" spans="1:23" x14ac:dyDescent="0.35">
      <c r="A305" s="2" t="s">
        <v>22</v>
      </c>
      <c r="D305" s="10">
        <f t="shared" ref="D305:W305" si="117">D309+D310</f>
        <v>7.8951838810453635E-3</v>
      </c>
      <c r="E305" s="10">
        <f t="shared" si="117"/>
        <v>7.07190374075804E-3</v>
      </c>
      <c r="F305" s="10">
        <f t="shared" si="117"/>
        <v>1.0344274953799998E-2</v>
      </c>
      <c r="G305" s="10">
        <f t="shared" si="117"/>
        <v>1.06386957262E-2</v>
      </c>
      <c r="H305" s="10">
        <f t="shared" si="117"/>
        <v>6.0205905599999996E-3</v>
      </c>
      <c r="I305" s="10">
        <f t="shared" si="117"/>
        <v>6.1778404539999995E-3</v>
      </c>
      <c r="J305" s="10">
        <f t="shared" si="117"/>
        <v>5.8797210000000001E-3</v>
      </c>
      <c r="K305" s="10">
        <f t="shared" si="117"/>
        <v>6.2822490000000002E-3</v>
      </c>
      <c r="L305" s="10">
        <f t="shared" si="117"/>
        <v>6.2709726081849994E-3</v>
      </c>
      <c r="M305" s="10">
        <f t="shared" si="117"/>
        <v>6.4465580800000004E-3</v>
      </c>
      <c r="N305" s="10">
        <f t="shared" si="117"/>
        <v>5.9561527359999998E-3</v>
      </c>
      <c r="O305" s="10">
        <f t="shared" si="117"/>
        <v>5.4775359999999999E-3</v>
      </c>
      <c r="P305" s="10">
        <f t="shared" si="117"/>
        <v>5.5062399999999999E-3</v>
      </c>
      <c r="Q305" s="10">
        <f t="shared" si="117"/>
        <v>5.921824E-3</v>
      </c>
      <c r="R305" s="10">
        <f t="shared" si="117"/>
        <v>5.921824E-3</v>
      </c>
      <c r="S305" s="10">
        <f t="shared" si="117"/>
        <v>7.4581120000000002E-3</v>
      </c>
      <c r="T305" s="29">
        <f t="shared" si="117"/>
        <v>7.976032000000001E-3</v>
      </c>
      <c r="U305" s="29">
        <f t="shared" si="117"/>
        <v>7.8415860000000011E-3</v>
      </c>
      <c r="V305" s="29">
        <f t="shared" si="117"/>
        <v>8.6302309999999986E-3</v>
      </c>
      <c r="W305" s="29">
        <f t="shared" si="117"/>
        <v>1.0571261000000002E-2</v>
      </c>
    </row>
    <row r="306" spans="1:23" x14ac:dyDescent="0.35">
      <c r="A306" s="17" t="s">
        <v>6</v>
      </c>
      <c r="B306" s="17"/>
      <c r="C306" s="17"/>
      <c r="D306" s="17"/>
      <c r="E306" s="18">
        <f t="shared" ref="E306:W306" si="118">(E305-$D305)/$D305</f>
        <v>-0.10427624646765249</v>
      </c>
      <c r="F306" s="18">
        <f t="shared" si="118"/>
        <v>0.3102006374587899</v>
      </c>
      <c r="G306" s="18">
        <f t="shared" si="118"/>
        <v>0.34749182368522374</v>
      </c>
      <c r="H306" s="18">
        <f t="shared" si="118"/>
        <v>-0.23743504258917372</v>
      </c>
      <c r="I306" s="18">
        <f t="shared" si="118"/>
        <v>-0.21751785049216343</v>
      </c>
      <c r="J306" s="18">
        <f t="shared" si="118"/>
        <v>-0.25527750986067033</v>
      </c>
      <c r="K306" s="18">
        <f t="shared" si="118"/>
        <v>-0.20429351682583008</v>
      </c>
      <c r="L306" s="18">
        <f t="shared" si="118"/>
        <v>-0.20572177891381929</v>
      </c>
      <c r="M306" s="18">
        <f t="shared" si="118"/>
        <v>-0.183482211797904</v>
      </c>
      <c r="N306" s="18">
        <f t="shared" si="118"/>
        <v>-0.24559670480893547</v>
      </c>
      <c r="O306" s="18">
        <f t="shared" si="118"/>
        <v>-0.30621805868886925</v>
      </c>
      <c r="P306" s="18">
        <f t="shared" si="118"/>
        <v>-0.30258242455640627</v>
      </c>
      <c r="Q306" s="18">
        <f t="shared" si="118"/>
        <v>-0.24994476516031192</v>
      </c>
      <c r="R306" s="18">
        <f t="shared" si="118"/>
        <v>-0.24994476516031192</v>
      </c>
      <c r="S306" s="18">
        <f t="shared" si="118"/>
        <v>-5.5359303548924134E-2</v>
      </c>
      <c r="T306" s="26">
        <f t="shared" si="118"/>
        <v>1.024018188464697E-2</v>
      </c>
      <c r="U306" s="26">
        <f t="shared" si="118"/>
        <v>-6.7886805238367345E-3</v>
      </c>
      <c r="V306" s="26">
        <f t="shared" si="118"/>
        <v>9.3100696580269024E-2</v>
      </c>
      <c r="W306" s="26">
        <f t="shared" si="118"/>
        <v>0.33895057534750056</v>
      </c>
    </row>
    <row r="307" spans="1:23" x14ac:dyDescent="0.35">
      <c r="A307" s="11" t="s">
        <v>7</v>
      </c>
      <c r="D307" s="10"/>
      <c r="E307" s="21">
        <f t="shared" ref="E307:W307" si="119">(E305-D305)/D305</f>
        <v>-0.10427624646765249</v>
      </c>
      <c r="F307" s="21">
        <f t="shared" si="119"/>
        <v>0.46272847213432111</v>
      </c>
      <c r="G307" s="21">
        <f t="shared" si="119"/>
        <v>2.8462195148036492E-2</v>
      </c>
      <c r="H307" s="21">
        <f t="shared" si="119"/>
        <v>-0.43408565157352474</v>
      </c>
      <c r="I307" s="21">
        <f t="shared" si="119"/>
        <v>2.6118682616410944E-2</v>
      </c>
      <c r="J307" s="21">
        <f t="shared" si="119"/>
        <v>-4.8256256570526096E-2</v>
      </c>
      <c r="K307" s="21">
        <f t="shared" si="119"/>
        <v>6.8460391232849332E-2</v>
      </c>
      <c r="L307" s="21">
        <f t="shared" si="119"/>
        <v>-1.7949609789425333E-3</v>
      </c>
      <c r="M307" s="21">
        <f t="shared" si="119"/>
        <v>2.7999719148162638E-2</v>
      </c>
      <c r="N307" s="21">
        <f t="shared" si="119"/>
        <v>-7.6072430887026227E-2</v>
      </c>
      <c r="O307" s="21">
        <f t="shared" si="119"/>
        <v>-8.0356692854291492E-2</v>
      </c>
      <c r="P307" s="21">
        <f t="shared" si="119"/>
        <v>5.2403124324513902E-3</v>
      </c>
      <c r="Q307" s="21">
        <f t="shared" si="119"/>
        <v>7.5475097344104167E-2</v>
      </c>
      <c r="R307" s="21">
        <f t="shared" si="119"/>
        <v>0</v>
      </c>
      <c r="S307" s="22">
        <f t="shared" si="119"/>
        <v>0.25942817618355429</v>
      </c>
      <c r="T307" s="23">
        <f t="shared" si="119"/>
        <v>6.9443848523594268E-2</v>
      </c>
      <c r="U307" s="23">
        <f t="shared" si="119"/>
        <v>-1.6856251328981612E-2</v>
      </c>
      <c r="V307" s="23">
        <f t="shared" si="119"/>
        <v>0.1005721291585653</v>
      </c>
      <c r="W307" s="23">
        <f t="shared" si="119"/>
        <v>0.22491054990300996</v>
      </c>
    </row>
    <row r="308" spans="1:23" x14ac:dyDescent="0.35">
      <c r="A308" s="2" t="s">
        <v>23</v>
      </c>
      <c r="D308" s="12">
        <f t="shared" ref="D308:W308" si="120">D305/D$17</f>
        <v>1.6376366909139295E-4</v>
      </c>
      <c r="E308" s="12">
        <f t="shared" si="120"/>
        <v>1.4820530013689686E-4</v>
      </c>
      <c r="F308" s="12">
        <f t="shared" si="120"/>
        <v>2.2342298498781037E-4</v>
      </c>
      <c r="G308" s="12">
        <f t="shared" si="120"/>
        <v>2.3192542238749367E-4</v>
      </c>
      <c r="H308" s="12">
        <f t="shared" si="120"/>
        <v>1.4998062316202296E-4</v>
      </c>
      <c r="I308" s="12">
        <f t="shared" si="120"/>
        <v>1.6357480173317699E-4</v>
      </c>
      <c r="J308" s="12">
        <f t="shared" si="120"/>
        <v>1.6266587395643987E-4</v>
      </c>
      <c r="K308" s="12">
        <f t="shared" si="120"/>
        <v>1.703263141787576E-4</v>
      </c>
      <c r="L308" s="12">
        <f t="shared" si="120"/>
        <v>1.7695257990571351E-4</v>
      </c>
      <c r="M308" s="12">
        <f t="shared" si="120"/>
        <v>1.851337577323148E-4</v>
      </c>
      <c r="N308" s="12">
        <f t="shared" si="120"/>
        <v>1.7426473934923725E-4</v>
      </c>
      <c r="O308" s="12">
        <f t="shared" si="120"/>
        <v>1.5388583579965562E-4</v>
      </c>
      <c r="P308" s="12">
        <f t="shared" si="120"/>
        <v>1.5357107287078975E-4</v>
      </c>
      <c r="Q308" s="12">
        <f t="shared" si="120"/>
        <v>1.6406741783641916E-4</v>
      </c>
      <c r="R308" s="12">
        <f t="shared" si="120"/>
        <v>1.6658941013303921E-4</v>
      </c>
      <c r="S308" s="12">
        <f t="shared" si="120"/>
        <v>2.2154834913990746E-4</v>
      </c>
      <c r="T308" s="27">
        <f t="shared" si="120"/>
        <v>2.2400951095092209E-4</v>
      </c>
      <c r="U308" s="27">
        <f t="shared" si="120"/>
        <v>2.3397769978651659E-4</v>
      </c>
      <c r="V308" s="27">
        <f t="shared" si="120"/>
        <v>2.6370493078795856E-4</v>
      </c>
      <c r="W308" s="27">
        <f t="shared" si="120"/>
        <v>3.6926800794189407E-4</v>
      </c>
    </row>
    <row r="309" spans="1:23" x14ac:dyDescent="0.35">
      <c r="A309" s="2" t="s">
        <v>283</v>
      </c>
      <c r="B309" s="2" t="s">
        <v>284</v>
      </c>
      <c r="D309" s="2">
        <v>1.0958637300453619E-3</v>
      </c>
      <c r="E309" s="2">
        <v>1.3791273917580407E-3</v>
      </c>
      <c r="F309" s="2">
        <v>1.7600000000000001E-3</v>
      </c>
      <c r="G309" s="2">
        <v>2.2399999999999998E-3</v>
      </c>
      <c r="H309" s="2">
        <v>1.4400000000000001E-3</v>
      </c>
      <c r="I309" s="2">
        <v>1.2800000000000001E-3</v>
      </c>
      <c r="J309" s="2">
        <v>1.4400000000000001E-3</v>
      </c>
      <c r="K309" s="2">
        <v>1.6000000000000001E-3</v>
      </c>
      <c r="L309" s="2">
        <v>1.6000000000000001E-3</v>
      </c>
      <c r="M309" s="2">
        <v>1.6000000000000001E-3</v>
      </c>
      <c r="N309" s="2">
        <v>1.6000000000000001E-3</v>
      </c>
      <c r="O309" s="2">
        <v>1.6000000000000001E-3</v>
      </c>
      <c r="P309" s="2">
        <v>1.6000000000000001E-3</v>
      </c>
      <c r="Q309" s="2">
        <v>1.6000000000000001E-3</v>
      </c>
      <c r="R309" s="2">
        <v>1.6000000000000001E-3</v>
      </c>
      <c r="S309" s="2">
        <v>1.6000000000000001E-3</v>
      </c>
      <c r="T309" s="30">
        <v>1.6000000000000001E-3</v>
      </c>
      <c r="U309" s="2">
        <v>1.5999999999999999E-3</v>
      </c>
      <c r="V309" s="2">
        <v>1.5999999999999999E-3</v>
      </c>
      <c r="W309" s="2">
        <v>1.5999999999999999E-3</v>
      </c>
    </row>
    <row r="310" spans="1:23" x14ac:dyDescent="0.35">
      <c r="A310" s="2" t="s">
        <v>285</v>
      </c>
      <c r="B310" s="2" t="s">
        <v>286</v>
      </c>
      <c r="D310" s="2">
        <v>6.7993201510000009E-3</v>
      </c>
      <c r="E310" s="2">
        <v>5.6927763489999991E-3</v>
      </c>
      <c r="F310" s="2">
        <v>8.5842749537999984E-3</v>
      </c>
      <c r="G310" s="2">
        <v>8.3986957261999989E-3</v>
      </c>
      <c r="H310" s="2">
        <v>4.5805905599999993E-3</v>
      </c>
      <c r="I310" s="2">
        <v>4.8978404539999996E-3</v>
      </c>
      <c r="J310" s="2">
        <v>4.4397209999999998E-3</v>
      </c>
      <c r="K310" s="2">
        <v>4.6822490000000003E-3</v>
      </c>
      <c r="L310" s="2">
        <v>4.6709726081849996E-3</v>
      </c>
      <c r="M310" s="2">
        <v>4.8465580800000005E-3</v>
      </c>
      <c r="N310" s="2">
        <v>4.3561527359999999E-3</v>
      </c>
      <c r="O310" s="2">
        <v>3.8775359999999996E-3</v>
      </c>
      <c r="P310" s="2">
        <v>3.9062400000000001E-3</v>
      </c>
      <c r="Q310" s="2">
        <v>4.3218240000000002E-3</v>
      </c>
      <c r="R310" s="2">
        <v>4.3218240000000002E-3</v>
      </c>
      <c r="S310" s="2">
        <v>5.8581120000000004E-3</v>
      </c>
      <c r="T310" s="30">
        <v>6.3760320000000002E-3</v>
      </c>
      <c r="U310" s="2">
        <v>6.2415860000000004E-3</v>
      </c>
      <c r="V310" s="2">
        <v>7.0302309999999996E-3</v>
      </c>
      <c r="W310" s="2">
        <v>8.9712610000000012E-3</v>
      </c>
    </row>
    <row r="313" spans="1:23" x14ac:dyDescent="0.35">
      <c r="A313" s="9" t="s">
        <v>174</v>
      </c>
    </row>
    <row r="314" spans="1:23" x14ac:dyDescent="0.35">
      <c r="A314" s="2" t="s">
        <v>53</v>
      </c>
    </row>
    <row r="315" spans="1:23" x14ac:dyDescent="0.35">
      <c r="A315" s="4" t="s">
        <v>175</v>
      </c>
      <c r="B315" s="4"/>
      <c r="C315" s="4"/>
    </row>
    <row r="316" spans="1:23" x14ac:dyDescent="0.35">
      <c r="A316" s="4" t="s">
        <v>176</v>
      </c>
      <c r="B316" s="4"/>
      <c r="C316" s="4"/>
    </row>
    <row r="317" spans="1:23" x14ac:dyDescent="0.35">
      <c r="A317" s="4" t="s">
        <v>177</v>
      </c>
      <c r="B317" s="4"/>
      <c r="C317" s="4"/>
    </row>
    <row r="318" spans="1:23" x14ac:dyDescent="0.35">
      <c r="A318" s="4" t="s">
        <v>178</v>
      </c>
      <c r="B318" s="4"/>
      <c r="C318" s="4"/>
    </row>
    <row r="319" spans="1:23" x14ac:dyDescent="0.35">
      <c r="A319" s="4" t="s">
        <v>179</v>
      </c>
      <c r="B319" s="4"/>
      <c r="C319" s="4"/>
    </row>
    <row r="320" spans="1:23" x14ac:dyDescent="0.35">
      <c r="A320" s="4" t="s">
        <v>180</v>
      </c>
      <c r="B320" s="4"/>
      <c r="C320" s="4"/>
      <c r="S320"/>
      <c r="T320"/>
      <c r="U320"/>
    </row>
    <row r="321" spans="1:23" x14ac:dyDescent="0.35">
      <c r="A321" s="4" t="s">
        <v>181</v>
      </c>
      <c r="B321" s="4"/>
      <c r="C321" s="4"/>
      <c r="S321"/>
    </row>
    <row r="322" spans="1:23" x14ac:dyDescent="0.35">
      <c r="A322" s="2" t="s">
        <v>22</v>
      </c>
      <c r="D322" s="10">
        <f t="shared" ref="D322:W322" si="121">D326+D327+D328+D329+D330+D331+D332</f>
        <v>10.794153134819998</v>
      </c>
      <c r="E322" s="10">
        <f t="shared" si="121"/>
        <v>11.488341609670002</v>
      </c>
      <c r="F322" s="10">
        <f t="shared" si="121"/>
        <v>12.189112552299997</v>
      </c>
      <c r="G322" s="10">
        <f t="shared" si="121"/>
        <v>11.828493220739999</v>
      </c>
      <c r="H322" s="10">
        <f t="shared" si="121"/>
        <v>9.5133365141800006</v>
      </c>
      <c r="I322" s="10">
        <f t="shared" si="121"/>
        <v>8.341683677105399</v>
      </c>
      <c r="J322" s="10">
        <f t="shared" si="121"/>
        <v>7.8004644599000006</v>
      </c>
      <c r="K322" s="10">
        <f t="shared" si="121"/>
        <v>7.8677651346999991</v>
      </c>
      <c r="L322" s="10">
        <f t="shared" si="121"/>
        <v>7.4989107740999996</v>
      </c>
      <c r="M322" s="10">
        <f t="shared" si="121"/>
        <v>8.4769858063000001</v>
      </c>
      <c r="N322" s="10">
        <f t="shared" si="121"/>
        <v>8.4822533432</v>
      </c>
      <c r="O322" s="10">
        <f t="shared" si="121"/>
        <v>10.081957800720001</v>
      </c>
      <c r="P322" s="10">
        <f t="shared" si="121"/>
        <v>10.475775925680002</v>
      </c>
      <c r="Q322" s="10">
        <f t="shared" si="121"/>
        <v>11.7139359736</v>
      </c>
      <c r="R322" s="10">
        <f t="shared" si="121"/>
        <v>12.3927379149</v>
      </c>
      <c r="S322" s="10">
        <f t="shared" si="121"/>
        <v>11.818870732724999</v>
      </c>
      <c r="T322" s="29">
        <f t="shared" si="121"/>
        <v>13.403735670446002</v>
      </c>
      <c r="U322" s="29">
        <f t="shared" si="121"/>
        <v>14.072714804374</v>
      </c>
      <c r="V322" s="29">
        <f t="shared" si="121"/>
        <v>13.323120216321998</v>
      </c>
      <c r="W322" s="29">
        <f t="shared" si="121"/>
        <v>12.132015572219998</v>
      </c>
    </row>
    <row r="323" spans="1:23" x14ac:dyDescent="0.35">
      <c r="A323" s="17" t="s">
        <v>6</v>
      </c>
      <c r="B323" s="17"/>
      <c r="C323" s="17"/>
      <c r="D323" s="17"/>
      <c r="E323" s="18">
        <f t="shared" ref="E323:W323" si="122">(E322-$D322)/$D322</f>
        <v>6.4311527377787156E-2</v>
      </c>
      <c r="F323" s="18">
        <f t="shared" si="122"/>
        <v>0.12923287265400291</v>
      </c>
      <c r="G323" s="18">
        <f t="shared" si="122"/>
        <v>9.5824107088438928E-2</v>
      </c>
      <c r="H323" s="18">
        <f t="shared" si="122"/>
        <v>-0.11865837038278747</v>
      </c>
      <c r="I323" s="18">
        <f t="shared" si="122"/>
        <v>-0.22720350796241473</v>
      </c>
      <c r="J323" s="18">
        <f t="shared" si="122"/>
        <v>-0.27734354307638048</v>
      </c>
      <c r="K323" s="18">
        <f t="shared" si="122"/>
        <v>-0.27110862367516331</v>
      </c>
      <c r="L323" s="18">
        <f t="shared" si="122"/>
        <v>-0.30528030495418296</v>
      </c>
      <c r="M323" s="18">
        <f t="shared" si="122"/>
        <v>-0.21466874701316149</v>
      </c>
      <c r="N323" s="18">
        <f t="shared" si="122"/>
        <v>-0.21418074792382044</v>
      </c>
      <c r="O323" s="18">
        <f t="shared" si="122"/>
        <v>-6.5979732286971432E-2</v>
      </c>
      <c r="P323" s="18">
        <f t="shared" si="122"/>
        <v>-2.949533929743578E-2</v>
      </c>
      <c r="Q323" s="18">
        <f t="shared" si="122"/>
        <v>8.5211209002857988E-2</v>
      </c>
      <c r="R323" s="18">
        <f t="shared" si="122"/>
        <v>0.14809728564284066</v>
      </c>
      <c r="S323" s="18">
        <f t="shared" si="122"/>
        <v>9.4932653363925895E-2</v>
      </c>
      <c r="T323" s="26">
        <f t="shared" si="122"/>
        <v>0.24175889511961426</v>
      </c>
      <c r="U323" s="26">
        <f t="shared" si="122"/>
        <v>0.30373495989953586</v>
      </c>
      <c r="V323" s="26">
        <f t="shared" si="122"/>
        <v>0.23429045798359172</v>
      </c>
      <c r="W323" s="26">
        <f t="shared" si="122"/>
        <v>0.12394325156313525</v>
      </c>
    </row>
    <row r="324" spans="1:23" x14ac:dyDescent="0.35">
      <c r="A324" s="11" t="s">
        <v>7</v>
      </c>
      <c r="D324"/>
      <c r="E324" s="21">
        <f t="shared" ref="E324:W324" si="123">(E322-D322)/D322</f>
        <v>6.4311527377787156E-2</v>
      </c>
      <c r="F324" s="21">
        <f t="shared" si="123"/>
        <v>6.0998442285189421E-2</v>
      </c>
      <c r="G324" s="21">
        <f t="shared" si="123"/>
        <v>-2.9585363988779687E-2</v>
      </c>
      <c r="H324" s="21">
        <f t="shared" si="123"/>
        <v>-0.19572710262881313</v>
      </c>
      <c r="I324" s="21">
        <f t="shared" si="123"/>
        <v>-0.12315898163890314</v>
      </c>
      <c r="J324" s="21">
        <f t="shared" si="123"/>
        <v>-6.4881292333204832E-2</v>
      </c>
      <c r="K324" s="21">
        <f t="shared" si="123"/>
        <v>8.6277778901464579E-3</v>
      </c>
      <c r="L324" s="21">
        <f t="shared" si="123"/>
        <v>-4.6881719813064042E-2</v>
      </c>
      <c r="M324" s="21">
        <f t="shared" si="123"/>
        <v>0.13042894650488579</v>
      </c>
      <c r="N324" s="21">
        <f t="shared" si="123"/>
        <v>6.2139267663809832E-4</v>
      </c>
      <c r="O324" s="21">
        <f t="shared" si="123"/>
        <v>0.18859427946731189</v>
      </c>
      <c r="P324" s="21">
        <f t="shared" si="123"/>
        <v>3.9061671626107831E-2</v>
      </c>
      <c r="Q324" s="21">
        <f t="shared" si="123"/>
        <v>0.11819268154493541</v>
      </c>
      <c r="R324" s="21">
        <f t="shared" si="123"/>
        <v>5.7948237281630462E-2</v>
      </c>
      <c r="S324" s="22">
        <f t="shared" si="123"/>
        <v>-4.6306731096526298E-2</v>
      </c>
      <c r="T324" s="23">
        <f t="shared" si="123"/>
        <v>0.13409613943341528</v>
      </c>
      <c r="U324" s="23">
        <f t="shared" si="123"/>
        <v>4.9909902013588268E-2</v>
      </c>
      <c r="V324" s="23">
        <f t="shared" si="123"/>
        <v>-5.3265812494048215E-2</v>
      </c>
      <c r="W324" s="23">
        <f t="shared" si="123"/>
        <v>-8.9401328274647793E-2</v>
      </c>
    </row>
    <row r="325" spans="1:23" x14ac:dyDescent="0.35">
      <c r="A325" s="2" t="s">
        <v>23</v>
      </c>
      <c r="D325" s="12">
        <f t="shared" ref="D325:W325" si="124">D322/D$17</f>
        <v>0.22389473744067284</v>
      </c>
      <c r="E325" s="12">
        <f t="shared" si="124"/>
        <v>0.24076022224728946</v>
      </c>
      <c r="F325" s="12">
        <f t="shared" si="124"/>
        <v>0.26326909550937944</v>
      </c>
      <c r="G325" s="12">
        <f t="shared" si="124"/>
        <v>0.25786321528791478</v>
      </c>
      <c r="H325" s="12">
        <f t="shared" si="124"/>
        <v>0.23698939905103658</v>
      </c>
      <c r="I325" s="12">
        <f t="shared" si="124"/>
        <v>0.2208683218291792</v>
      </c>
      <c r="J325" s="12">
        <f t="shared" si="124"/>
        <v>0.21580435000840725</v>
      </c>
      <c r="K325" s="12">
        <f t="shared" si="124"/>
        <v>0.21331332715681708</v>
      </c>
      <c r="L325" s="12">
        <f t="shared" si="124"/>
        <v>0.21160220126424761</v>
      </c>
      <c r="M325" s="12">
        <f t="shared" si="124"/>
        <v>0.24344405449982628</v>
      </c>
      <c r="N325" s="12">
        <f t="shared" si="124"/>
        <v>0.24817323085298132</v>
      </c>
      <c r="O325" s="12">
        <f t="shared" si="124"/>
        <v>0.28324241094182773</v>
      </c>
      <c r="P325" s="12">
        <f t="shared" si="124"/>
        <v>0.29217327033704826</v>
      </c>
      <c r="Q325" s="12">
        <f t="shared" si="124"/>
        <v>0.32454109205030285</v>
      </c>
      <c r="R325" s="12">
        <f t="shared" si="124"/>
        <v>0.3486255078125492</v>
      </c>
      <c r="S325" s="12">
        <f t="shared" si="124"/>
        <v>0.35108768808154017</v>
      </c>
      <c r="T325" s="27">
        <f t="shared" si="124"/>
        <v>0.37644837338316078</v>
      </c>
      <c r="U325" s="27">
        <f t="shared" si="124"/>
        <v>0.41990248397187596</v>
      </c>
      <c r="V325" s="27">
        <f t="shared" si="124"/>
        <v>0.40710063201377167</v>
      </c>
      <c r="W325" s="27">
        <f t="shared" si="124"/>
        <v>0.4237872116366927</v>
      </c>
    </row>
    <row r="326" spans="1:23" x14ac:dyDescent="0.35">
      <c r="A326" s="2" t="s">
        <v>182</v>
      </c>
      <c r="B326" s="2" t="s">
        <v>183</v>
      </c>
      <c r="D326" s="2">
        <v>2.201278689</v>
      </c>
      <c r="E326" s="2">
        <v>2.2204558539999999</v>
      </c>
      <c r="F326" s="2">
        <v>2.2709866860000001</v>
      </c>
      <c r="G326" s="2">
        <v>2.252161606</v>
      </c>
      <c r="H326" s="2">
        <v>2.045987158</v>
      </c>
      <c r="I326" s="2">
        <v>2.272049494</v>
      </c>
      <c r="J326" s="2">
        <v>1.4441155130000001</v>
      </c>
      <c r="K326" s="2">
        <v>1.861083633</v>
      </c>
      <c r="L326" s="2">
        <v>2.413041883</v>
      </c>
      <c r="M326" s="2">
        <v>2.013832657</v>
      </c>
      <c r="N326" s="2">
        <v>2.5564130540000001</v>
      </c>
      <c r="O326" s="2">
        <v>3.2386048600000001</v>
      </c>
      <c r="P326" s="2">
        <v>2.8376395460000001</v>
      </c>
      <c r="Q326" s="2">
        <v>3.8199221329999999</v>
      </c>
      <c r="R326" s="2">
        <v>4.2955878140000001</v>
      </c>
      <c r="S326" s="2">
        <v>3.5764125149999999</v>
      </c>
      <c r="T326" s="30">
        <v>4.205668567</v>
      </c>
      <c r="U326" s="2">
        <v>4.8844996580000002</v>
      </c>
      <c r="V326" s="2">
        <v>4.7761438519999997</v>
      </c>
      <c r="W326" s="2">
        <v>4.0024251509999997</v>
      </c>
    </row>
    <row r="327" spans="1:23" x14ac:dyDescent="0.35">
      <c r="A327" s="2" t="s">
        <v>184</v>
      </c>
      <c r="B327" s="2" t="s">
        <v>185</v>
      </c>
      <c r="D327" s="2">
        <v>6.3314485490000001</v>
      </c>
      <c r="E327" s="2">
        <v>6.6383727290000003</v>
      </c>
      <c r="F327" s="2">
        <v>6.6903915769999998</v>
      </c>
      <c r="G327" s="2">
        <v>5.9560134920000003</v>
      </c>
      <c r="H327" s="2">
        <v>4.8890941320000003</v>
      </c>
      <c r="I327" s="2">
        <v>3.5132935879999998</v>
      </c>
      <c r="J327" s="2">
        <v>3.7071172410000002</v>
      </c>
      <c r="K327" s="2">
        <v>2.9695884829999999</v>
      </c>
      <c r="L327" s="2">
        <v>2.376725269</v>
      </c>
      <c r="M327" s="2">
        <v>3.518315839</v>
      </c>
      <c r="N327" s="2">
        <v>4.2759965229999999</v>
      </c>
      <c r="O327" s="2">
        <v>5.0535115470000003</v>
      </c>
      <c r="P327" s="2">
        <v>5.6408826989999996</v>
      </c>
      <c r="Q327" s="2">
        <v>5.6625867110000003</v>
      </c>
      <c r="R327" s="2">
        <v>6.1379848450000001</v>
      </c>
      <c r="S327" s="2">
        <v>6.3151728980000001</v>
      </c>
      <c r="T327" s="30">
        <v>7.2615393199999998</v>
      </c>
      <c r="U327" s="2">
        <v>7.3305220929999999</v>
      </c>
      <c r="V327" s="2">
        <v>6.9014910049999996</v>
      </c>
      <c r="W327" s="2">
        <v>5.9563420589999998</v>
      </c>
    </row>
    <row r="328" spans="1:23" x14ac:dyDescent="0.35">
      <c r="A328" s="2" t="s">
        <v>186</v>
      </c>
      <c r="B328" s="2" t="s">
        <v>187</v>
      </c>
      <c r="D328" s="2">
        <v>0.12480870282000002</v>
      </c>
      <c r="E328" s="2">
        <v>0.19384218967000003</v>
      </c>
      <c r="F328" s="2">
        <v>0.14262925830000001</v>
      </c>
      <c r="G328" s="2">
        <v>0.14095548574</v>
      </c>
      <c r="H328" s="2">
        <v>0.18062366118000006</v>
      </c>
      <c r="I328" s="2">
        <v>9.8878902105399999E-2</v>
      </c>
      <c r="J328" s="2">
        <v>0.1016177929</v>
      </c>
      <c r="K328" s="2">
        <v>0.15928150369999999</v>
      </c>
      <c r="L328" s="2">
        <v>0.17514188210000001</v>
      </c>
      <c r="M328" s="2">
        <v>0.1498168453</v>
      </c>
      <c r="N328" s="2">
        <v>7.2098897199999984E-2</v>
      </c>
      <c r="O328" s="2">
        <v>6.7374763719999994E-2</v>
      </c>
      <c r="P328" s="2">
        <v>0.10451849568</v>
      </c>
      <c r="Q328" s="2">
        <v>0.12717016960000002</v>
      </c>
      <c r="R328" s="2">
        <v>0.12107361089999999</v>
      </c>
      <c r="S328" s="2">
        <v>9.0452713724999995E-2</v>
      </c>
      <c r="T328" s="30">
        <v>9.3333781446000005E-2</v>
      </c>
      <c r="U328" s="2">
        <v>0.13845281137400001</v>
      </c>
      <c r="V328" s="2">
        <v>2.3759993321999996E-2</v>
      </c>
      <c r="W328" s="2">
        <v>1.7730688219999999E-2</v>
      </c>
    </row>
    <row r="329" spans="1:23" x14ac:dyDescent="0.35">
      <c r="A329" s="2" t="s">
        <v>188</v>
      </c>
      <c r="B329" s="2" t="s">
        <v>189</v>
      </c>
      <c r="D329" s="2">
        <v>0.66903168000000002</v>
      </c>
      <c r="E329" s="2">
        <v>0.67575059999999998</v>
      </c>
      <c r="F329" s="2">
        <v>0.64289940000000001</v>
      </c>
      <c r="G329" s="2">
        <v>0.71583048000000005</v>
      </c>
      <c r="H329" s="2">
        <v>0.68869283999999997</v>
      </c>
      <c r="I329" s="2">
        <v>0.46945355999999999</v>
      </c>
      <c r="J329" s="2">
        <v>0.65273705999999998</v>
      </c>
      <c r="K329" s="2">
        <v>0.74359823999999997</v>
      </c>
      <c r="L329" s="2">
        <v>0.57172416000000004</v>
      </c>
      <c r="M329" s="2">
        <v>0.64103027999999995</v>
      </c>
      <c r="N329" s="2">
        <v>0.54717426000000002</v>
      </c>
      <c r="O329" s="2">
        <v>0.69819419999999999</v>
      </c>
      <c r="P329" s="2">
        <v>0.69079913999999998</v>
      </c>
      <c r="Q329" s="2">
        <v>0.69827207999999996</v>
      </c>
      <c r="R329" s="2">
        <v>0.43493147999999998</v>
      </c>
      <c r="S329" s="2">
        <v>0.43563594</v>
      </c>
      <c r="T329" s="30">
        <v>0.30095664</v>
      </c>
      <c r="U329" s="2">
        <v>0.24404229</v>
      </c>
      <c r="V329" s="2">
        <v>0.18712793999999999</v>
      </c>
      <c r="W329" s="2">
        <v>0.52971497999999995</v>
      </c>
    </row>
    <row r="330" spans="1:23" x14ac:dyDescent="0.35">
      <c r="A330" s="2" t="s">
        <v>190</v>
      </c>
      <c r="B330" s="2" t="s">
        <v>191</v>
      </c>
      <c r="D330" s="2">
        <v>0.16852766799999999</v>
      </c>
      <c r="E330" s="2">
        <v>0.222449965</v>
      </c>
      <c r="F330" s="2">
        <v>0.23771978699999999</v>
      </c>
      <c r="G330" s="2">
        <v>0.214622066</v>
      </c>
      <c r="H330" s="2">
        <v>0.188536343</v>
      </c>
      <c r="I330" s="2">
        <v>0.16818044500000001</v>
      </c>
      <c r="J330" s="2">
        <v>0.19813330000000001</v>
      </c>
      <c r="K330" s="2">
        <v>0.29588677499999999</v>
      </c>
      <c r="L330" s="2">
        <v>0.28865640999999997</v>
      </c>
      <c r="M330" s="2">
        <v>0.263328811</v>
      </c>
      <c r="N330" s="2">
        <v>0.23282443</v>
      </c>
      <c r="O330" s="2">
        <v>0.25920554200000001</v>
      </c>
      <c r="P330" s="2">
        <v>0.32089919500000003</v>
      </c>
      <c r="Q330" s="2">
        <v>0.37230492100000001</v>
      </c>
      <c r="R330" s="2">
        <v>0.51247485000000004</v>
      </c>
      <c r="S330" s="2">
        <v>0.41733709600000002</v>
      </c>
      <c r="T330" s="30">
        <v>0.38541982499999999</v>
      </c>
      <c r="U330" s="2">
        <v>0.37627912899999999</v>
      </c>
      <c r="V330" s="2">
        <v>0.45718923500000003</v>
      </c>
      <c r="W330" s="2">
        <v>0.50708906899999995</v>
      </c>
    </row>
    <row r="331" spans="1:23" x14ac:dyDescent="0.35">
      <c r="A331" s="2" t="s">
        <v>192</v>
      </c>
      <c r="B331" s="2" t="s">
        <v>193</v>
      </c>
      <c r="D331" s="2">
        <v>0.32974785099999998</v>
      </c>
      <c r="E331" s="2">
        <v>0.40067086099999999</v>
      </c>
      <c r="F331" s="2">
        <v>0.55512249599999997</v>
      </c>
      <c r="G331" s="2">
        <v>0.47456041700000001</v>
      </c>
      <c r="H331" s="2">
        <v>0.36011688400000003</v>
      </c>
      <c r="I331" s="2">
        <v>0.585106766</v>
      </c>
      <c r="J331" s="2">
        <v>0.32933443400000001</v>
      </c>
      <c r="K331" s="2">
        <v>0.320858484</v>
      </c>
      <c r="L331" s="2">
        <v>0.32941985699999998</v>
      </c>
      <c r="M331" s="2">
        <v>0.468405297</v>
      </c>
      <c r="N331" s="2">
        <v>0.43643810300000002</v>
      </c>
      <c r="O331" s="2">
        <v>0.41317285199999998</v>
      </c>
      <c r="P331" s="2">
        <v>0.50822966700000005</v>
      </c>
      <c r="Q331" s="2">
        <v>0.60137312300000001</v>
      </c>
      <c r="R331" s="2">
        <v>0.46042638400000002</v>
      </c>
      <c r="S331" s="2">
        <v>0.49590149500000003</v>
      </c>
      <c r="T331" s="30">
        <v>0.582936236</v>
      </c>
      <c r="U331" s="2">
        <v>0.53451453900000001</v>
      </c>
      <c r="V331" s="2">
        <v>0.472396916</v>
      </c>
      <c r="W331" s="2">
        <v>0.57348981899999996</v>
      </c>
    </row>
    <row r="332" spans="1:23" x14ac:dyDescent="0.35">
      <c r="A332" s="2" t="s">
        <v>194</v>
      </c>
      <c r="B332" s="2" t="s">
        <v>195</v>
      </c>
      <c r="D332" s="2">
        <v>0.96930999500000004</v>
      </c>
      <c r="E332" s="2">
        <v>1.1367994109999999</v>
      </c>
      <c r="F332" s="2">
        <v>1.6493633480000001</v>
      </c>
      <c r="G332" s="2">
        <v>2.074349674</v>
      </c>
      <c r="H332" s="2">
        <v>1.160285496</v>
      </c>
      <c r="I332" s="2">
        <v>1.2347209219999999</v>
      </c>
      <c r="J332" s="2">
        <v>1.367409119</v>
      </c>
      <c r="K332" s="2">
        <v>1.517468016</v>
      </c>
      <c r="L332" s="2">
        <v>1.3442013129999999</v>
      </c>
      <c r="M332" s="2">
        <v>1.4222560769999999</v>
      </c>
      <c r="N332" s="2">
        <v>0.36130807599999998</v>
      </c>
      <c r="O332" s="2">
        <v>0.35189403600000002</v>
      </c>
      <c r="P332" s="2">
        <v>0.37280718299999999</v>
      </c>
      <c r="Q332" s="2">
        <v>0.43230683600000003</v>
      </c>
      <c r="R332" s="2">
        <v>0.43025893100000001</v>
      </c>
      <c r="S332" s="2">
        <v>0.48795807499999999</v>
      </c>
      <c r="T332" s="30">
        <v>0.57388130100000001</v>
      </c>
      <c r="U332" s="2">
        <v>0.56440428399999998</v>
      </c>
      <c r="V332" s="2">
        <v>0.50501127499999998</v>
      </c>
      <c r="W332" s="2">
        <v>0.54522380599999998</v>
      </c>
    </row>
    <row r="336" spans="1:23" x14ac:dyDescent="0.35">
      <c r="A336" s="9" t="s">
        <v>196</v>
      </c>
    </row>
    <row r="337" spans="1:23" x14ac:dyDescent="0.35">
      <c r="A337" s="2" t="s">
        <v>53</v>
      </c>
    </row>
    <row r="338" spans="1:23" x14ac:dyDescent="0.35">
      <c r="A338" s="37" t="s">
        <v>353</v>
      </c>
      <c r="B338" s="4"/>
      <c r="C338" s="4"/>
    </row>
    <row r="339" spans="1:23" x14ac:dyDescent="0.35">
      <c r="A339" s="4" t="s">
        <v>197</v>
      </c>
      <c r="B339" s="4"/>
      <c r="C339" s="4"/>
    </row>
    <row r="340" spans="1:23" x14ac:dyDescent="0.35">
      <c r="A340" s="35" t="s">
        <v>198</v>
      </c>
      <c r="B340" s="35"/>
      <c r="C340" s="35"/>
    </row>
    <row r="341" spans="1:23" x14ac:dyDescent="0.35">
      <c r="A341" s="35" t="s">
        <v>199</v>
      </c>
      <c r="B341" s="35"/>
      <c r="C341" s="35"/>
    </row>
    <row r="342" spans="1:23" x14ac:dyDescent="0.35">
      <c r="A342" s="4" t="s">
        <v>200</v>
      </c>
      <c r="B342" s="4"/>
      <c r="C342" s="4"/>
    </row>
    <row r="343" spans="1:23" x14ac:dyDescent="0.35">
      <c r="A343" s="6" t="s">
        <v>201</v>
      </c>
      <c r="B343" s="6"/>
      <c r="C343" s="6"/>
    </row>
    <row r="344" spans="1:23" x14ac:dyDescent="0.35">
      <c r="A344" s="2" t="s">
        <v>22</v>
      </c>
      <c r="D344" s="10">
        <f>D349+D350+D348</f>
        <v>2.8620456610000002</v>
      </c>
      <c r="E344" s="10">
        <f t="shared" ref="E344:W344" si="125">E349+E350+E348</f>
        <v>2.7964409469999998</v>
      </c>
      <c r="F344" s="10">
        <f t="shared" si="125"/>
        <v>2.8019737810000001</v>
      </c>
      <c r="G344" s="10">
        <f t="shared" si="125"/>
        <v>0.53532996599999993</v>
      </c>
      <c r="H344" s="10">
        <f t="shared" si="125"/>
        <v>0.49860268900000004</v>
      </c>
      <c r="I344" s="10">
        <f t="shared" si="125"/>
        <v>0.57097497700000011</v>
      </c>
      <c r="J344" s="10">
        <f t="shared" si="125"/>
        <v>0.59685607900000004</v>
      </c>
      <c r="K344" s="10">
        <f t="shared" si="125"/>
        <v>2.1592479139999998</v>
      </c>
      <c r="L344" s="10">
        <f t="shared" si="125"/>
        <v>2.1459669610000001</v>
      </c>
      <c r="M344" s="10">
        <f t="shared" si="125"/>
        <v>2.3729199649999999</v>
      </c>
      <c r="N344" s="10">
        <f t="shared" si="125"/>
        <v>2.0582998030000001</v>
      </c>
      <c r="O344" s="10">
        <f t="shared" si="125"/>
        <v>1.5636134799999999</v>
      </c>
      <c r="P344" s="10">
        <f t="shared" si="125"/>
        <v>1.614289514</v>
      </c>
      <c r="Q344" s="10">
        <f t="shared" si="125"/>
        <v>1.7153712150000002</v>
      </c>
      <c r="R344" s="10">
        <f t="shared" si="125"/>
        <v>0.97775303800000002</v>
      </c>
      <c r="S344" s="10">
        <f t="shared" si="125"/>
        <v>1.5797349009999999</v>
      </c>
      <c r="T344" s="10">
        <f t="shared" si="125"/>
        <v>2.0911444019999998</v>
      </c>
      <c r="U344" s="10">
        <f t="shared" si="125"/>
        <v>1.939408445</v>
      </c>
      <c r="V344" s="10">
        <f t="shared" si="125"/>
        <v>2.3143384580000004</v>
      </c>
      <c r="W344" s="10">
        <f t="shared" si="125"/>
        <v>2.9251989050000002</v>
      </c>
    </row>
    <row r="345" spans="1:23" x14ac:dyDescent="0.35">
      <c r="A345" s="17" t="s">
        <v>6</v>
      </c>
      <c r="B345" s="17"/>
      <c r="C345" s="17"/>
      <c r="D345" s="17"/>
      <c r="E345" s="18">
        <f t="shared" ref="E345:W345" si="126">(E344-$D344)/$D344</f>
        <v>-2.2922315633873615E-2</v>
      </c>
      <c r="F345" s="18">
        <f t="shared" si="126"/>
        <v>-2.0989141025447876E-2</v>
      </c>
      <c r="G345" s="18">
        <f t="shared" si="126"/>
        <v>-0.81295547681340785</v>
      </c>
      <c r="H345" s="18">
        <f t="shared" si="126"/>
        <v>-0.82578800338713387</v>
      </c>
      <c r="I345" s="18">
        <f t="shared" si="126"/>
        <v>-0.80050109445126705</v>
      </c>
      <c r="J345" s="18">
        <f t="shared" si="126"/>
        <v>-0.79145822614463168</v>
      </c>
      <c r="K345" s="18">
        <f t="shared" si="126"/>
        <v>-0.24555783877831025</v>
      </c>
      <c r="L345" s="18">
        <f t="shared" si="126"/>
        <v>-0.25019820953862837</v>
      </c>
      <c r="M345" s="18">
        <f t="shared" si="126"/>
        <v>-0.17090073113267507</v>
      </c>
      <c r="N345" s="18">
        <f t="shared" si="126"/>
        <v>-0.2808291527114109</v>
      </c>
      <c r="O345" s="18">
        <f t="shared" si="126"/>
        <v>-0.45367276933881184</v>
      </c>
      <c r="P345" s="18">
        <f t="shared" si="126"/>
        <v>-0.43596654099642618</v>
      </c>
      <c r="Q345" s="18">
        <f t="shared" si="126"/>
        <v>-0.40064855065916433</v>
      </c>
      <c r="R345" s="18">
        <f t="shared" si="126"/>
        <v>-0.65837266283921814</v>
      </c>
      <c r="S345" s="18">
        <f t="shared" si="126"/>
        <v>-0.44803993782264129</v>
      </c>
      <c r="T345" s="26">
        <f t="shared" si="126"/>
        <v>-0.26935323552128343</v>
      </c>
      <c r="U345" s="26">
        <f t="shared" si="126"/>
        <v>-0.32236984495824933</v>
      </c>
      <c r="V345" s="26">
        <f t="shared" si="126"/>
        <v>-0.19136913518306017</v>
      </c>
      <c r="W345" s="26">
        <f t="shared" si="126"/>
        <v>2.2065770948578863E-2</v>
      </c>
    </row>
    <row r="346" spans="1:23" x14ac:dyDescent="0.35">
      <c r="A346" s="11" t="s">
        <v>7</v>
      </c>
      <c r="D346" s="10"/>
      <c r="E346" s="21">
        <f t="shared" ref="E346:W346" si="127">(E344-D344)/D344</f>
        <v>-2.2922315633873615E-2</v>
      </c>
      <c r="F346" s="21">
        <f t="shared" si="127"/>
        <v>1.9785270294857631E-3</v>
      </c>
      <c r="G346" s="21">
        <f t="shared" si="127"/>
        <v>-0.80894540497486545</v>
      </c>
      <c r="H346" s="21">
        <f t="shared" si="127"/>
        <v>-6.8606802033570252E-2</v>
      </c>
      <c r="I346" s="21">
        <f t="shared" si="127"/>
        <v>0.14515021598690186</v>
      </c>
      <c r="J346" s="21">
        <f t="shared" si="127"/>
        <v>4.5327909352496774E-2</v>
      </c>
      <c r="K346" s="21">
        <f t="shared" si="127"/>
        <v>2.617702809725424</v>
      </c>
      <c r="L346" s="21">
        <f t="shared" si="127"/>
        <v>-6.1507309623362516E-3</v>
      </c>
      <c r="M346" s="21">
        <f t="shared" si="127"/>
        <v>0.10575792084620068</v>
      </c>
      <c r="N346" s="21">
        <f t="shared" si="127"/>
        <v>-0.13258776808344641</v>
      </c>
      <c r="O346" s="21">
        <f t="shared" si="127"/>
        <v>-0.24033735138048801</v>
      </c>
      <c r="P346" s="21">
        <f t="shared" si="127"/>
        <v>3.2409565821855217E-2</v>
      </c>
      <c r="Q346" s="21">
        <f t="shared" si="127"/>
        <v>6.2616835532514181E-2</v>
      </c>
      <c r="R346" s="21">
        <f t="shared" si="127"/>
        <v>-0.43000498699635697</v>
      </c>
      <c r="S346" s="22">
        <f t="shared" si="127"/>
        <v>0.61567884691144259</v>
      </c>
      <c r="T346" s="23">
        <f t="shared" si="127"/>
        <v>0.32373121634286156</v>
      </c>
      <c r="U346" s="23">
        <f t="shared" si="127"/>
        <v>-7.2561204694844353E-2</v>
      </c>
      <c r="V346" s="23">
        <f t="shared" si="127"/>
        <v>0.19332184201146985</v>
      </c>
      <c r="W346" s="23">
        <f t="shared" si="127"/>
        <v>0.26394602953964297</v>
      </c>
    </row>
    <row r="347" spans="1:23" x14ac:dyDescent="0.35">
      <c r="A347" s="2" t="s">
        <v>23</v>
      </c>
      <c r="D347" s="12">
        <f t="shared" ref="D347:W347" si="128">D344/D$17</f>
        <v>5.9365190933387463E-2</v>
      </c>
      <c r="E347" s="12">
        <f t="shared" si="128"/>
        <v>5.8604780983743748E-2</v>
      </c>
      <c r="F347" s="12">
        <f t="shared" si="128"/>
        <v>6.0519016441904334E-2</v>
      </c>
      <c r="G347" s="12">
        <f t="shared" si="128"/>
        <v>1.1670286628789571E-2</v>
      </c>
      <c r="H347" s="12">
        <f t="shared" si="128"/>
        <v>1.242083168772738E-2</v>
      </c>
      <c r="I347" s="12">
        <f t="shared" si="128"/>
        <v>1.5118085252089663E-2</v>
      </c>
      <c r="J347" s="12">
        <f t="shared" si="128"/>
        <v>1.6512367800572327E-2</v>
      </c>
      <c r="K347" s="12">
        <f t="shared" si="128"/>
        <v>5.8542209738867548E-2</v>
      </c>
      <c r="L347" s="12">
        <f t="shared" si="128"/>
        <v>6.0554305347425175E-2</v>
      </c>
      <c r="M347" s="12">
        <f t="shared" si="128"/>
        <v>6.8146068718655348E-2</v>
      </c>
      <c r="N347" s="12">
        <f t="shared" si="128"/>
        <v>6.0221605215797044E-2</v>
      </c>
      <c r="O347" s="12">
        <f t="shared" si="128"/>
        <v>4.39281398127567E-2</v>
      </c>
      <c r="P347" s="12">
        <f t="shared" si="128"/>
        <v>4.5023132407785674E-2</v>
      </c>
      <c r="Q347" s="12">
        <f t="shared" si="128"/>
        <v>4.7525310761679346E-2</v>
      </c>
      <c r="R347" s="12">
        <f t="shared" si="128"/>
        <v>2.7505596562175282E-2</v>
      </c>
      <c r="S347" s="12">
        <f t="shared" si="128"/>
        <v>4.6927112303387919E-2</v>
      </c>
      <c r="T347" s="27">
        <f t="shared" si="128"/>
        <v>5.8730485888193323E-2</v>
      </c>
      <c r="U347" s="27">
        <f t="shared" si="128"/>
        <v>5.7868182139129115E-2</v>
      </c>
      <c r="V347" s="27">
        <f t="shared" si="128"/>
        <v>7.0716816605117624E-2</v>
      </c>
      <c r="W347" s="27">
        <f t="shared" si="128"/>
        <v>0.10218103332073247</v>
      </c>
    </row>
    <row r="348" spans="1:23" x14ac:dyDescent="0.35">
      <c r="A348" s="2" t="s">
        <v>351</v>
      </c>
      <c r="B348" s="2" t="s">
        <v>352</v>
      </c>
      <c r="D348" s="2">
        <v>0</v>
      </c>
      <c r="E348" s="2">
        <v>0</v>
      </c>
      <c r="F348" s="2">
        <v>0</v>
      </c>
      <c r="G348" s="2">
        <v>5.5970000000000004E-3</v>
      </c>
      <c r="H348" s="2">
        <v>6.1450000000000003E-3</v>
      </c>
      <c r="I348" s="2">
        <v>6.6039999999999996E-3</v>
      </c>
      <c r="J348" s="2">
        <v>9.0320000000000001E-3</v>
      </c>
      <c r="K348" s="2">
        <v>3.2298E-2</v>
      </c>
      <c r="L348" s="2">
        <v>2.7158000000000002E-2</v>
      </c>
      <c r="M348" s="2">
        <v>2.7740999999999998E-2</v>
      </c>
      <c r="N348" s="2">
        <v>2.6905599999999998E-2</v>
      </c>
      <c r="O348" s="2">
        <v>2.17304E-2</v>
      </c>
      <c r="P348" s="2">
        <v>2.2001699999999999E-2</v>
      </c>
      <c r="Q348" s="2">
        <v>2.0032100000000001E-2</v>
      </c>
      <c r="R348" s="2">
        <v>2.08513E-2</v>
      </c>
      <c r="S348" s="2">
        <v>1.7611999999999999E-2</v>
      </c>
      <c r="T348" s="57">
        <v>1.04154E-2</v>
      </c>
      <c r="U348" s="57">
        <v>1.12143E-2</v>
      </c>
      <c r="V348" s="2">
        <v>2.10726E-2</v>
      </c>
      <c r="W348" s="2">
        <v>2.5525699999999998E-2</v>
      </c>
    </row>
    <row r="349" spans="1:23" x14ac:dyDescent="0.35">
      <c r="A349" s="2" t="s">
        <v>287</v>
      </c>
      <c r="B349" s="2" t="s">
        <v>288</v>
      </c>
      <c r="D349" s="2">
        <v>0.54559566100000001</v>
      </c>
      <c r="E349" s="2">
        <v>0.475878947</v>
      </c>
      <c r="F349" s="2">
        <v>0.47677178100000001</v>
      </c>
      <c r="G349" s="2">
        <v>0.51733596599999998</v>
      </c>
      <c r="H349" s="2">
        <v>0.48143268900000002</v>
      </c>
      <c r="I349" s="2">
        <v>0.549303977</v>
      </c>
      <c r="J349" s="2">
        <v>0.56421407899999998</v>
      </c>
      <c r="K349" s="2">
        <v>0.64938891399999998</v>
      </c>
      <c r="L349" s="2">
        <v>0.71112796099999998</v>
      </c>
      <c r="M349" s="2">
        <v>0.80036896499999999</v>
      </c>
      <c r="N349" s="2">
        <v>0.80605420299999997</v>
      </c>
      <c r="O349" s="2">
        <v>0.58006888000000001</v>
      </c>
      <c r="P349" s="2">
        <v>0.60226081399999998</v>
      </c>
      <c r="Q349" s="2">
        <v>0.58964411500000002</v>
      </c>
      <c r="R349" s="2">
        <v>0.59852683799999995</v>
      </c>
      <c r="S349" s="2">
        <v>0.59699490099999997</v>
      </c>
      <c r="T349" s="30">
        <v>0.62076000200000003</v>
      </c>
      <c r="U349" s="2">
        <v>0.53760214500000003</v>
      </c>
      <c r="V349" s="2">
        <v>0.51696185800000005</v>
      </c>
      <c r="W349" s="2">
        <v>0.57877920500000002</v>
      </c>
    </row>
    <row r="350" spans="1:23" x14ac:dyDescent="0.35">
      <c r="A350" s="2" t="s">
        <v>202</v>
      </c>
      <c r="B350" s="2" t="s">
        <v>203</v>
      </c>
      <c r="D350" s="2">
        <v>2.3164500000000001</v>
      </c>
      <c r="E350" s="2">
        <v>2.3205619999999998</v>
      </c>
      <c r="F350" s="2">
        <v>2.325202</v>
      </c>
      <c r="G350" s="2">
        <v>1.2397E-2</v>
      </c>
      <c r="H350" s="2">
        <v>1.1025E-2</v>
      </c>
      <c r="I350" s="2">
        <v>1.5067000000000001E-2</v>
      </c>
      <c r="J350" s="2">
        <v>2.3609999999999999E-2</v>
      </c>
      <c r="K350" s="2">
        <v>1.4775609999999999</v>
      </c>
      <c r="L350" s="2">
        <v>1.407681</v>
      </c>
      <c r="M350" s="2">
        <v>1.54481</v>
      </c>
      <c r="N350" s="2">
        <v>1.2253400000000001</v>
      </c>
      <c r="O350" s="2">
        <v>0.96181419999999995</v>
      </c>
      <c r="P350" s="2">
        <v>0.99002699999999999</v>
      </c>
      <c r="Q350" s="2">
        <v>1.1056950000000001</v>
      </c>
      <c r="R350" s="2">
        <v>0.3583749</v>
      </c>
      <c r="S350" s="2">
        <v>0.96512799999999999</v>
      </c>
      <c r="T350" s="30">
        <v>1.4599690000000001</v>
      </c>
      <c r="U350" s="2">
        <v>1.3905920000000001</v>
      </c>
      <c r="V350" s="2">
        <v>1.7763040000000001</v>
      </c>
      <c r="W350" s="2">
        <v>2.320894</v>
      </c>
    </row>
    <row r="351" spans="1:23" hidden="1" x14ac:dyDescent="0.35">
      <c r="A351" s="2" t="s">
        <v>204</v>
      </c>
      <c r="B351" s="2" t="s">
        <v>205</v>
      </c>
      <c r="D351" s="2" t="s">
        <v>295</v>
      </c>
      <c r="E351" s="2" t="s">
        <v>295</v>
      </c>
      <c r="F351" s="2" t="s">
        <v>295</v>
      </c>
      <c r="G351" s="2" t="s">
        <v>295</v>
      </c>
      <c r="H351" s="2" t="s">
        <v>295</v>
      </c>
      <c r="I351" s="2" t="s">
        <v>295</v>
      </c>
      <c r="J351" s="2" t="s">
        <v>295</v>
      </c>
      <c r="K351" s="2" t="s">
        <v>295</v>
      </c>
      <c r="L351" s="2" t="s">
        <v>295</v>
      </c>
      <c r="M351" s="2" t="s">
        <v>295</v>
      </c>
      <c r="N351" s="2" t="s">
        <v>295</v>
      </c>
      <c r="O351" s="2" t="s">
        <v>295</v>
      </c>
      <c r="P351" s="2" t="s">
        <v>295</v>
      </c>
      <c r="Q351" s="2" t="s">
        <v>295</v>
      </c>
      <c r="R351" s="2" t="s">
        <v>295</v>
      </c>
      <c r="S351" s="2" t="s">
        <v>295</v>
      </c>
      <c r="T351" s="30" t="s">
        <v>295</v>
      </c>
      <c r="U351" s="2" t="s">
        <v>295</v>
      </c>
      <c r="V351" s="2" t="s">
        <v>295</v>
      </c>
    </row>
    <row r="353" spans="1:23" x14ac:dyDescent="0.35">
      <c r="A353" s="9" t="s">
        <v>206</v>
      </c>
    </row>
    <row r="354" spans="1:23" x14ac:dyDescent="0.35">
      <c r="A354" s="2" t="s">
        <v>53</v>
      </c>
    </row>
    <row r="355" spans="1:23" x14ac:dyDescent="0.35">
      <c r="A355" s="4" t="s">
        <v>207</v>
      </c>
      <c r="B355" s="4"/>
      <c r="C355" s="4"/>
    </row>
    <row r="356" spans="1:23" x14ac:dyDescent="0.35">
      <c r="A356" s="6" t="s">
        <v>208</v>
      </c>
      <c r="B356" s="6"/>
      <c r="C356" s="6"/>
    </row>
    <row r="357" spans="1:23" x14ac:dyDescent="0.35">
      <c r="A357" s="6" t="s">
        <v>209</v>
      </c>
      <c r="B357" s="6"/>
      <c r="C357" s="6"/>
    </row>
    <row r="358" spans="1:23" x14ac:dyDescent="0.35">
      <c r="A358" s="6" t="s">
        <v>210</v>
      </c>
      <c r="B358" s="6"/>
      <c r="C358" s="6"/>
      <c r="R358"/>
      <c r="S358"/>
      <c r="T358"/>
      <c r="U358"/>
    </row>
    <row r="359" spans="1:23" x14ac:dyDescent="0.35">
      <c r="A359" s="4" t="s">
        <v>211</v>
      </c>
      <c r="B359" s="4"/>
      <c r="C359" s="4"/>
      <c r="R359"/>
      <c r="S359"/>
      <c r="T359"/>
      <c r="U359"/>
    </row>
    <row r="360" spans="1:23" x14ac:dyDescent="0.35">
      <c r="A360" s="6" t="s">
        <v>212</v>
      </c>
      <c r="B360" s="6"/>
      <c r="C360" s="6"/>
    </row>
    <row r="361" spans="1:23" x14ac:dyDescent="0.35">
      <c r="A361" s="2" t="s">
        <v>22</v>
      </c>
      <c r="D361" s="10">
        <f>D365+D366+D367+D368+D369+D370+D371+D372+D373+D374+D375+D380+D378+D379</f>
        <v>17.37424</v>
      </c>
      <c r="E361" s="10">
        <f t="shared" ref="E361:W361" si="129">E365+E366+E367+E368+E369+E370+E371+E372+E373+E374+E375+E380+E378+E379</f>
        <v>17.859518999999999</v>
      </c>
      <c r="F361" s="10">
        <f t="shared" si="129"/>
        <v>17.965852999999996</v>
      </c>
      <c r="G361" s="10">
        <f t="shared" si="129"/>
        <v>17.80857</v>
      </c>
      <c r="H361" s="10">
        <f t="shared" si="129"/>
        <v>17.435516999999997</v>
      </c>
      <c r="I361" s="10">
        <f t="shared" si="129"/>
        <v>17.232690000000002</v>
      </c>
      <c r="J361" s="10">
        <f t="shared" si="129"/>
        <v>17.300052000000004</v>
      </c>
      <c r="K361" s="10">
        <f t="shared" si="129"/>
        <v>17.579861000000001</v>
      </c>
      <c r="L361" s="10">
        <f t="shared" si="129"/>
        <v>17.537051999999999</v>
      </c>
      <c r="M361" s="10">
        <f t="shared" si="129"/>
        <v>18.184473000000001</v>
      </c>
      <c r="N361" s="10">
        <f t="shared" si="129"/>
        <v>18.810905000000002</v>
      </c>
      <c r="O361" s="10">
        <f t="shared" si="129"/>
        <v>18.428580999999998</v>
      </c>
      <c r="P361" s="10">
        <f t="shared" si="129"/>
        <v>18.253083000000004</v>
      </c>
      <c r="Q361" s="10">
        <f t="shared" si="129"/>
        <v>17.513870000000001</v>
      </c>
      <c r="R361" s="10">
        <f t="shared" si="129"/>
        <v>16.911715000000001</v>
      </c>
      <c r="S361" s="10">
        <f t="shared" si="129"/>
        <v>16.999189000000001</v>
      </c>
      <c r="T361" s="10">
        <f t="shared" si="129"/>
        <v>17.042267000000002</v>
      </c>
      <c r="U361" s="10">
        <f t="shared" si="129"/>
        <v>17.385404999999999</v>
      </c>
      <c r="V361" s="10">
        <f t="shared" si="129"/>
        <v>17.080826000000002</v>
      </c>
      <c r="W361" s="10">
        <f t="shared" si="129"/>
        <v>16.897199000000001</v>
      </c>
    </row>
    <row r="362" spans="1:23" x14ac:dyDescent="0.35">
      <c r="A362" s="11" t="s">
        <v>6</v>
      </c>
      <c r="B362" s="11"/>
      <c r="C362" s="11"/>
      <c r="D362"/>
      <c r="E362" s="21">
        <f t="shared" ref="E362:W362" si="130">(E361-$D361)/$D361</f>
        <v>2.7930948346517513E-2</v>
      </c>
      <c r="F362" s="21">
        <f t="shared" si="130"/>
        <v>3.4051158496716707E-2</v>
      </c>
      <c r="G362" s="21">
        <f t="shared" si="130"/>
        <v>2.4998503531665224E-2</v>
      </c>
      <c r="H362" s="21">
        <f t="shared" si="130"/>
        <v>3.5268880825864565E-3</v>
      </c>
      <c r="I362" s="21">
        <f t="shared" si="130"/>
        <v>-8.1471189531167245E-3</v>
      </c>
      <c r="J362" s="21">
        <f t="shared" si="130"/>
        <v>-4.2699997237286881E-3</v>
      </c>
      <c r="K362" s="21">
        <f t="shared" si="130"/>
        <v>1.1834819825212541E-2</v>
      </c>
      <c r="L362" s="21">
        <f t="shared" si="130"/>
        <v>9.3708847120794261E-3</v>
      </c>
      <c r="M362" s="21">
        <f t="shared" si="130"/>
        <v>4.6634154932820096E-2</v>
      </c>
      <c r="N362" s="21">
        <f t="shared" si="130"/>
        <v>8.2689372312112722E-2</v>
      </c>
      <c r="O362" s="21">
        <f t="shared" si="130"/>
        <v>6.068415078875377E-2</v>
      </c>
      <c r="P362" s="21">
        <f t="shared" si="130"/>
        <v>5.0583104642275195E-2</v>
      </c>
      <c r="Q362" s="21">
        <f t="shared" si="130"/>
        <v>8.0366105222444469E-3</v>
      </c>
      <c r="R362" s="21">
        <f t="shared" si="130"/>
        <v>-2.6621308327731134E-2</v>
      </c>
      <c r="S362" s="21">
        <f t="shared" si="130"/>
        <v>-2.1586613284955147E-2</v>
      </c>
      <c r="T362" s="23">
        <f t="shared" si="130"/>
        <v>-1.9107195480205053E-2</v>
      </c>
      <c r="U362" s="23">
        <f t="shared" si="130"/>
        <v>6.4261803681762856E-4</v>
      </c>
      <c r="V362" s="23">
        <f t="shared" si="130"/>
        <v>-1.6887875383326034E-2</v>
      </c>
      <c r="W362" s="23">
        <f t="shared" si="130"/>
        <v>-2.7456798110305821E-2</v>
      </c>
    </row>
    <row r="363" spans="1:23" x14ac:dyDescent="0.35">
      <c r="A363" s="11" t="s">
        <v>7</v>
      </c>
      <c r="D363"/>
      <c r="E363" s="21">
        <f t="shared" ref="E363:W363" si="131">(E361-D361)/D361</f>
        <v>2.7930948346517513E-2</v>
      </c>
      <c r="F363" s="21">
        <f t="shared" si="131"/>
        <v>5.9539117486868947E-3</v>
      </c>
      <c r="G363" s="21">
        <f t="shared" si="131"/>
        <v>-8.7545523165527463E-3</v>
      </c>
      <c r="H363" s="21">
        <f t="shared" si="131"/>
        <v>-2.0947948094653435E-2</v>
      </c>
      <c r="I363" s="21">
        <f t="shared" si="131"/>
        <v>-1.1632978821333241E-2</v>
      </c>
      <c r="J363" s="21">
        <f t="shared" si="131"/>
        <v>3.9089660407053573E-3</v>
      </c>
      <c r="K363" s="21">
        <f t="shared" si="131"/>
        <v>1.6173882020701243E-2</v>
      </c>
      <c r="L363" s="21">
        <f t="shared" si="131"/>
        <v>-2.4351159545574264E-3</v>
      </c>
      <c r="M363" s="21">
        <f t="shared" si="131"/>
        <v>3.69173222500567E-2</v>
      </c>
      <c r="N363" s="21">
        <f t="shared" si="131"/>
        <v>3.4448729968693685E-2</v>
      </c>
      <c r="O363" s="21">
        <f t="shared" si="131"/>
        <v>-2.0324593633320887E-2</v>
      </c>
      <c r="P363" s="21">
        <f t="shared" si="131"/>
        <v>-9.5231423406931855E-3</v>
      </c>
      <c r="Q363" s="21">
        <f t="shared" si="131"/>
        <v>-4.049798053293259E-2</v>
      </c>
      <c r="R363" s="21">
        <f t="shared" si="131"/>
        <v>-3.4381607263271892E-2</v>
      </c>
      <c r="S363" s="22">
        <f t="shared" si="131"/>
        <v>5.1723908545053101E-3</v>
      </c>
      <c r="T363" s="23">
        <f t="shared" si="131"/>
        <v>2.5341208924732398E-3</v>
      </c>
      <c r="U363" s="23">
        <f t="shared" si="131"/>
        <v>2.0134527877071526E-2</v>
      </c>
      <c r="V363" s="23">
        <f t="shared" si="131"/>
        <v>-1.7519235243584882E-2</v>
      </c>
      <c r="W363" s="23">
        <f t="shared" si="131"/>
        <v>-1.0750475416118711E-2</v>
      </c>
    </row>
    <row r="364" spans="1:23" x14ac:dyDescent="0.35">
      <c r="A364" s="2" t="s">
        <v>23</v>
      </c>
      <c r="D364" s="79" t="s">
        <v>213</v>
      </c>
      <c r="E364" s="79"/>
      <c r="F364" s="79"/>
      <c r="G364" s="79"/>
      <c r="H364" s="79"/>
      <c r="I364" s="79"/>
      <c r="J364" s="79"/>
      <c r="K364" s="79"/>
      <c r="L364" s="79"/>
      <c r="M364" s="79"/>
      <c r="N364" s="79"/>
      <c r="O364" s="79"/>
      <c r="P364" s="79"/>
      <c r="Q364" s="79"/>
      <c r="R364" s="79"/>
      <c r="S364" s="79"/>
    </row>
    <row r="365" spans="1:23" x14ac:dyDescent="0.35">
      <c r="A365" s="2" t="s">
        <v>214</v>
      </c>
      <c r="B365" s="2" t="s">
        <v>215</v>
      </c>
      <c r="D365" s="2">
        <v>6.2615939999999997</v>
      </c>
      <c r="E365" s="2">
        <v>6.1568129999999996</v>
      </c>
      <c r="F365" s="2">
        <v>6.2575149999999997</v>
      </c>
      <c r="G365" s="2">
        <v>6.2947649999999999</v>
      </c>
      <c r="H365" s="2">
        <v>6.0702290000000003</v>
      </c>
      <c r="I365" s="2">
        <v>5.8585789999999998</v>
      </c>
      <c r="J365" s="2">
        <v>5.7381080000000004</v>
      </c>
      <c r="K365" s="2">
        <v>5.6504539999999999</v>
      </c>
      <c r="L365" s="2">
        <v>5.4106769999999997</v>
      </c>
      <c r="M365" s="2">
        <v>5.4627749999999997</v>
      </c>
      <c r="N365" s="2">
        <v>5.3822590000000003</v>
      </c>
      <c r="O365" s="2">
        <v>5.0989589999999998</v>
      </c>
      <c r="P365" s="2">
        <v>4.9074549999999997</v>
      </c>
      <c r="Q365" s="2">
        <v>4.796983</v>
      </c>
      <c r="R365" s="2">
        <v>4.6608330000000002</v>
      </c>
      <c r="S365" s="2">
        <v>4.4692910000000001</v>
      </c>
      <c r="T365" s="2">
        <v>4.4835909999999997</v>
      </c>
      <c r="U365" s="2">
        <v>4.5692079999999997</v>
      </c>
      <c r="V365" s="2">
        <v>4.438841</v>
      </c>
      <c r="W365" s="2">
        <v>4.4542320000000002</v>
      </c>
    </row>
    <row r="366" spans="1:23" x14ac:dyDescent="0.35">
      <c r="A366" s="2" t="s">
        <v>216</v>
      </c>
      <c r="B366" s="2" t="s">
        <v>217</v>
      </c>
      <c r="D366" s="2">
        <v>3.0785200000000001</v>
      </c>
      <c r="E366" s="2">
        <v>3.4349500000000002</v>
      </c>
      <c r="F366" s="2">
        <v>3.3402729999999998</v>
      </c>
      <c r="G366" s="2">
        <v>3.237933</v>
      </c>
      <c r="H366" s="2">
        <v>3.2430029999999999</v>
      </c>
      <c r="I366" s="2">
        <v>3.2657880000000001</v>
      </c>
      <c r="J366" s="2">
        <v>3.3098480000000001</v>
      </c>
      <c r="K366" s="2">
        <v>3.3164289999999998</v>
      </c>
      <c r="L366" s="2">
        <v>3.3715989999999998</v>
      </c>
      <c r="M366" s="2">
        <v>3.5386700000000002</v>
      </c>
      <c r="N366" s="2">
        <v>3.7325360000000001</v>
      </c>
      <c r="O366" s="2">
        <v>3.7367569999999999</v>
      </c>
      <c r="P366" s="2">
        <v>3.6999939999999998</v>
      </c>
      <c r="Q366" s="2">
        <v>3.70499</v>
      </c>
      <c r="R366" s="2">
        <v>3.706731</v>
      </c>
      <c r="S366" s="2">
        <v>3.7309459999999999</v>
      </c>
      <c r="T366" s="2">
        <v>3.814594</v>
      </c>
      <c r="U366" s="2">
        <v>3.9286189999999999</v>
      </c>
      <c r="V366" s="2">
        <v>3.9863390000000001</v>
      </c>
      <c r="W366" s="2">
        <v>3.9033579999999999</v>
      </c>
    </row>
    <row r="367" spans="1:23" x14ac:dyDescent="0.35">
      <c r="A367" s="2" t="s">
        <v>218</v>
      </c>
      <c r="B367" s="2" t="s">
        <v>219</v>
      </c>
      <c r="D367" s="2">
        <v>2.9042999999999999E-2</v>
      </c>
      <c r="E367" s="2">
        <v>3.721E-2</v>
      </c>
      <c r="F367" s="2">
        <v>4.5178000000000003E-2</v>
      </c>
      <c r="G367" s="2">
        <v>5.1357E-2</v>
      </c>
      <c r="H367" s="2">
        <v>5.654E-2</v>
      </c>
      <c r="I367" s="2">
        <v>6.2778E-2</v>
      </c>
      <c r="J367" s="2">
        <v>6.7266999999999993E-2</v>
      </c>
      <c r="K367" s="2">
        <v>8.0953999999999998E-2</v>
      </c>
      <c r="L367" s="2">
        <v>0.103144</v>
      </c>
      <c r="M367" s="2">
        <v>0.123598</v>
      </c>
      <c r="N367" s="2">
        <v>0.14681900000000001</v>
      </c>
      <c r="O367" s="2">
        <v>0.16433900000000001</v>
      </c>
      <c r="P367" s="2">
        <v>0.17002300000000001</v>
      </c>
      <c r="Q367" s="2">
        <v>0.16963800000000001</v>
      </c>
      <c r="R367" s="2">
        <v>0.16428599999999999</v>
      </c>
      <c r="S367" s="2">
        <v>0.15284400000000001</v>
      </c>
      <c r="T367" s="2">
        <v>0.14460600000000001</v>
      </c>
      <c r="U367" s="2">
        <v>0.141959</v>
      </c>
      <c r="V367" s="2">
        <v>0.13955000000000001</v>
      </c>
      <c r="W367" s="2">
        <v>0.136014</v>
      </c>
    </row>
    <row r="368" spans="1:23" x14ac:dyDescent="0.35">
      <c r="A368" s="2" t="s">
        <v>220</v>
      </c>
      <c r="B368" s="2" t="s">
        <v>221</v>
      </c>
      <c r="D368" s="2">
        <v>0.37637599999999999</v>
      </c>
      <c r="E368" s="2">
        <v>0.37539400000000001</v>
      </c>
      <c r="F368" s="2">
        <v>0.334899</v>
      </c>
      <c r="G368" s="2">
        <v>0.29019099999999998</v>
      </c>
      <c r="H368" s="2">
        <v>0.28990100000000002</v>
      </c>
      <c r="I368" s="2">
        <v>0.295514</v>
      </c>
      <c r="J368" s="2">
        <v>0.27250000000000002</v>
      </c>
      <c r="K368" s="2">
        <v>0.25001000000000001</v>
      </c>
      <c r="L368" s="2">
        <v>0.241866</v>
      </c>
      <c r="M368" s="2">
        <v>0.227491</v>
      </c>
      <c r="N368" s="2">
        <v>0.21171699999999999</v>
      </c>
      <c r="O368" s="2">
        <v>0.197518</v>
      </c>
      <c r="P368" s="2">
        <v>0.182092</v>
      </c>
      <c r="Q368" s="2">
        <v>0.16553200000000001</v>
      </c>
      <c r="R368" s="2">
        <v>0.157085</v>
      </c>
      <c r="S368" s="2">
        <v>0.158058</v>
      </c>
      <c r="T368" s="2">
        <v>0.15883800000000001</v>
      </c>
      <c r="U368" s="2">
        <v>0.15040400000000001</v>
      </c>
      <c r="V368" s="2">
        <v>0.14030200000000001</v>
      </c>
      <c r="W368" s="2">
        <v>0.136961</v>
      </c>
    </row>
    <row r="369" spans="1:23" x14ac:dyDescent="0.35">
      <c r="A369" s="2" t="s">
        <v>222</v>
      </c>
      <c r="B369" s="2" t="s">
        <v>223</v>
      </c>
      <c r="D369" s="2">
        <v>1.4350999999999999E-2</v>
      </c>
      <c r="E369" s="2">
        <v>1.256E-2</v>
      </c>
      <c r="F369" s="2">
        <v>1.1885E-2</v>
      </c>
      <c r="G369" s="2">
        <v>1.0652999999999999E-2</v>
      </c>
      <c r="H369" s="2">
        <v>9.1909999999999995E-3</v>
      </c>
      <c r="I369" s="2">
        <v>9.0290000000000006E-3</v>
      </c>
      <c r="J369" s="2">
        <v>9.0989999999999994E-3</v>
      </c>
      <c r="K369" s="2">
        <v>8.3800000000000003E-3</v>
      </c>
      <c r="L369" s="2">
        <v>8.0499999999999999E-3</v>
      </c>
      <c r="M369" s="2">
        <v>7.8720000000000005E-3</v>
      </c>
      <c r="N369" s="2">
        <v>7.7819999999999999E-3</v>
      </c>
      <c r="O369" s="2">
        <v>7.9050000000000006E-3</v>
      </c>
      <c r="P369" s="2">
        <v>8.1370000000000001E-3</v>
      </c>
      <c r="Q369" s="2">
        <v>8.4010000000000005E-3</v>
      </c>
      <c r="R369" s="2">
        <v>8.6449999999999999E-3</v>
      </c>
      <c r="S369" s="2">
        <v>8.7729999999999995E-3</v>
      </c>
      <c r="T369" s="2">
        <v>8.6390000000000008E-3</v>
      </c>
      <c r="U369" s="2">
        <v>8.711E-3</v>
      </c>
      <c r="V369" s="2">
        <v>8.5039999999999994E-3</v>
      </c>
      <c r="W369" s="2">
        <v>8.0630000000000007E-3</v>
      </c>
    </row>
    <row r="370" spans="1:23" x14ac:dyDescent="0.35">
      <c r="A370" s="2" t="s">
        <v>224</v>
      </c>
      <c r="B370" s="2" t="s">
        <v>225</v>
      </c>
      <c r="D370" s="2">
        <v>0.42418699999999998</v>
      </c>
      <c r="E370" s="2">
        <v>0.41485499999999997</v>
      </c>
      <c r="F370" s="2">
        <v>0.39234799999999997</v>
      </c>
      <c r="G370" s="2">
        <v>0.37074099999999999</v>
      </c>
      <c r="H370" s="2">
        <v>0.347464</v>
      </c>
      <c r="I370" s="2">
        <v>0.31471700000000002</v>
      </c>
      <c r="J370" s="2">
        <v>0.27231300000000003</v>
      </c>
      <c r="K370" s="2">
        <v>0.221195</v>
      </c>
      <c r="L370" s="2">
        <v>0.17353499999999999</v>
      </c>
      <c r="M370" s="2">
        <v>0.135661</v>
      </c>
      <c r="N370" s="2">
        <v>0.11909500000000001</v>
      </c>
      <c r="O370" s="2">
        <v>0.112597</v>
      </c>
      <c r="P370" s="2">
        <v>0.10448399999999999</v>
      </c>
      <c r="Q370" s="2">
        <v>9.2969999999999997E-2</v>
      </c>
      <c r="R370" s="2">
        <v>8.3321999999999993E-2</v>
      </c>
      <c r="S370" s="2">
        <v>8.2916000000000004E-2</v>
      </c>
      <c r="T370" s="2">
        <v>8.2038E-2</v>
      </c>
      <c r="U370" s="2">
        <v>8.0392000000000005E-2</v>
      </c>
      <c r="V370" s="2">
        <v>8.1445000000000004E-2</v>
      </c>
      <c r="W370" s="2">
        <v>8.4083000000000005E-2</v>
      </c>
    </row>
    <row r="371" spans="1:23" x14ac:dyDescent="0.35">
      <c r="A371" s="2" t="s">
        <v>226</v>
      </c>
      <c r="B371" s="2" t="s">
        <v>227</v>
      </c>
      <c r="D371" s="2">
        <v>0.70922300000000005</v>
      </c>
      <c r="E371" s="2">
        <v>0.72294700000000001</v>
      </c>
      <c r="F371" s="2">
        <v>0.71735700000000002</v>
      </c>
      <c r="G371" s="2">
        <v>0.65742299999999998</v>
      </c>
      <c r="H371" s="2">
        <v>0.617286</v>
      </c>
      <c r="I371" s="2">
        <v>0.67023500000000003</v>
      </c>
      <c r="J371" s="2">
        <v>0.68764099999999995</v>
      </c>
      <c r="K371" s="2">
        <v>0.61233800000000005</v>
      </c>
      <c r="L371" s="2">
        <v>0.53355799999999998</v>
      </c>
      <c r="M371" s="2">
        <v>0.53344400000000003</v>
      </c>
      <c r="N371" s="2">
        <v>0.54432899999999995</v>
      </c>
      <c r="O371" s="2">
        <v>0.54812399999999994</v>
      </c>
      <c r="P371" s="2">
        <v>0.573492</v>
      </c>
      <c r="Q371" s="2">
        <v>0.59184800000000004</v>
      </c>
      <c r="R371" s="2">
        <v>0.56815599999999999</v>
      </c>
      <c r="S371" s="2">
        <v>0.55612300000000003</v>
      </c>
      <c r="T371" s="2">
        <v>0.59917900000000002</v>
      </c>
      <c r="U371" s="2">
        <v>0.61848099999999995</v>
      </c>
      <c r="V371" s="2">
        <v>0.607792</v>
      </c>
      <c r="W371" s="2">
        <v>0.56938999999999995</v>
      </c>
    </row>
    <row r="372" spans="1:23" x14ac:dyDescent="0.35">
      <c r="A372" s="2" t="s">
        <v>228</v>
      </c>
      <c r="B372" s="2" t="s">
        <v>229</v>
      </c>
      <c r="D372" s="2">
        <v>0.41566700000000001</v>
      </c>
      <c r="E372" s="2">
        <v>0.47771599999999997</v>
      </c>
      <c r="F372" s="2">
        <v>0.53220699999999999</v>
      </c>
      <c r="G372" s="2">
        <v>0.58349600000000001</v>
      </c>
      <c r="H372" s="2">
        <v>0.62020299999999995</v>
      </c>
      <c r="I372" s="2">
        <v>0.67230800000000002</v>
      </c>
      <c r="J372" s="2">
        <v>0.63906099999999999</v>
      </c>
      <c r="K372" s="2">
        <v>0.65403500000000003</v>
      </c>
      <c r="L372" s="2">
        <v>0.68157800000000002</v>
      </c>
      <c r="M372" s="2">
        <v>0.70753299999999997</v>
      </c>
      <c r="N372" s="2">
        <v>0.67033799999999999</v>
      </c>
      <c r="O372" s="2">
        <v>0.75891699999999995</v>
      </c>
      <c r="P372" s="2">
        <v>0.81215999999999999</v>
      </c>
      <c r="Q372" s="2">
        <v>0.84148500000000004</v>
      </c>
      <c r="R372" s="2">
        <v>0.76281900000000002</v>
      </c>
      <c r="S372" s="2">
        <v>0.73973599999999995</v>
      </c>
      <c r="T372" s="2">
        <v>0.630911</v>
      </c>
      <c r="U372" s="2">
        <v>0.63642100000000001</v>
      </c>
      <c r="V372" s="2">
        <v>0.65295099999999995</v>
      </c>
      <c r="W372" s="2">
        <v>0.79269900000000004</v>
      </c>
    </row>
    <row r="373" spans="1:23" x14ac:dyDescent="0.35">
      <c r="A373" s="2" t="s">
        <v>230</v>
      </c>
      <c r="B373" s="2" t="s">
        <v>231</v>
      </c>
      <c r="D373" s="2">
        <v>5.0401000000000001E-2</v>
      </c>
      <c r="E373" s="2">
        <v>5.6323999999999999E-2</v>
      </c>
      <c r="F373" s="2">
        <v>5.6689000000000003E-2</v>
      </c>
      <c r="G373" s="2">
        <v>7.6568999999999998E-2</v>
      </c>
      <c r="H373" s="2">
        <v>0.104505</v>
      </c>
      <c r="I373" s="2">
        <v>0.107617</v>
      </c>
      <c r="J373" s="2">
        <v>0.106168</v>
      </c>
      <c r="K373" s="2">
        <v>0.106099</v>
      </c>
      <c r="L373" s="2">
        <v>7.4800000000000005E-2</v>
      </c>
      <c r="M373" s="2">
        <v>4.3922000000000003E-2</v>
      </c>
      <c r="N373" s="2">
        <v>6.8947999999999995E-2</v>
      </c>
      <c r="O373" s="2">
        <v>8.4515000000000007E-2</v>
      </c>
      <c r="P373" s="2">
        <v>7.3232000000000005E-2</v>
      </c>
      <c r="Q373" s="2">
        <v>9.3479999999999994E-2</v>
      </c>
      <c r="R373" s="2">
        <v>8.9799000000000004E-2</v>
      </c>
      <c r="S373" s="2">
        <v>8.5640999999999995E-2</v>
      </c>
      <c r="T373" s="2">
        <v>7.8079999999999997E-2</v>
      </c>
      <c r="U373" s="2">
        <v>6.9292000000000006E-2</v>
      </c>
      <c r="V373" s="2">
        <v>8.0724000000000004E-2</v>
      </c>
      <c r="W373" s="2">
        <v>7.8516000000000002E-2</v>
      </c>
    </row>
    <row r="374" spans="1:23" x14ac:dyDescent="0.35">
      <c r="A374" s="2" t="s">
        <v>232</v>
      </c>
      <c r="B374" s="2" t="s">
        <v>233</v>
      </c>
      <c r="D374" s="2">
        <v>4.8355000000000002E-2</v>
      </c>
      <c r="E374" s="2">
        <v>4.6121000000000002E-2</v>
      </c>
      <c r="F374" s="2">
        <v>4.2266999999999999E-2</v>
      </c>
      <c r="G374" s="2">
        <v>3.7987E-2</v>
      </c>
      <c r="H374" s="2">
        <v>3.6055999999999998E-2</v>
      </c>
      <c r="I374" s="2">
        <v>3.4202000000000003E-2</v>
      </c>
      <c r="J374" s="2">
        <v>3.0539E-2</v>
      </c>
      <c r="K374" s="2">
        <v>3.1019000000000001E-2</v>
      </c>
      <c r="L374" s="2">
        <v>3.0976E-2</v>
      </c>
      <c r="M374" s="2">
        <v>2.4053000000000001E-2</v>
      </c>
      <c r="N374" s="2">
        <v>1.9723000000000001E-2</v>
      </c>
      <c r="O374" s="2">
        <v>1.8728000000000002E-2</v>
      </c>
      <c r="P374" s="2">
        <v>2.4701000000000001E-2</v>
      </c>
      <c r="Q374" s="2">
        <v>2.7987000000000001E-2</v>
      </c>
      <c r="R374" s="2">
        <v>2.4386000000000001E-2</v>
      </c>
      <c r="S374" s="2">
        <v>1.9768999999999998E-2</v>
      </c>
      <c r="T374" s="2">
        <v>1.6168999999999999E-2</v>
      </c>
      <c r="U374" s="2">
        <v>1.5362000000000001E-2</v>
      </c>
      <c r="V374" s="2">
        <v>1.6900999999999999E-2</v>
      </c>
      <c r="W374" s="2">
        <v>1.9224999999999999E-2</v>
      </c>
    </row>
    <row r="375" spans="1:23" x14ac:dyDescent="0.35">
      <c r="A375" s="2" t="s">
        <v>234</v>
      </c>
      <c r="B375" s="2" t="s">
        <v>235</v>
      </c>
      <c r="D375" s="2">
        <v>1.0417110000000001</v>
      </c>
      <c r="E375" s="2">
        <v>1.153661</v>
      </c>
      <c r="F375" s="2">
        <v>1.088641</v>
      </c>
      <c r="G375" s="2">
        <v>1.0918909999999999</v>
      </c>
      <c r="H375" s="2">
        <v>0.95786499999999997</v>
      </c>
      <c r="I375" s="2">
        <v>0.95540499999999995</v>
      </c>
      <c r="J375" s="2">
        <v>1.18557</v>
      </c>
      <c r="K375" s="2">
        <v>1.596368</v>
      </c>
      <c r="L375" s="2">
        <v>2.0708790000000001</v>
      </c>
      <c r="M375" s="2">
        <v>2.4817279999999999</v>
      </c>
      <c r="N375" s="2">
        <v>2.877605</v>
      </c>
      <c r="O375" s="2">
        <v>2.8587760000000002</v>
      </c>
      <c r="P375" s="2">
        <v>2.8509720000000001</v>
      </c>
      <c r="Q375" s="2">
        <v>2.3401730000000001</v>
      </c>
      <c r="R375" s="2">
        <v>1.8829940000000001</v>
      </c>
      <c r="S375" s="2">
        <v>2.0770010000000001</v>
      </c>
      <c r="T375" s="2">
        <v>2.1794980000000002</v>
      </c>
      <c r="U375" s="2">
        <v>2.215827</v>
      </c>
      <c r="V375" s="30">
        <v>2.0902310000000002</v>
      </c>
      <c r="W375" s="2">
        <v>1.85412</v>
      </c>
    </row>
    <row r="376" spans="1:23" x14ac:dyDescent="0.35">
      <c r="A376" s="2" t="s">
        <v>238</v>
      </c>
      <c r="B376" s="2" t="s">
        <v>239</v>
      </c>
    </row>
    <row r="377" spans="1:23" x14ac:dyDescent="0.35">
      <c r="A377" s="2" t="s">
        <v>244</v>
      </c>
      <c r="B377" s="2" t="s">
        <v>245</v>
      </c>
    </row>
    <row r="378" spans="1:23" x14ac:dyDescent="0.35">
      <c r="A378" s="2" t="s">
        <v>238</v>
      </c>
      <c r="B378" s="2" t="s">
        <v>239</v>
      </c>
      <c r="D378" s="31">
        <v>4.4970730000000003</v>
      </c>
      <c r="E378" s="2">
        <v>4.6182720000000002</v>
      </c>
      <c r="F378" s="2">
        <v>4.6308429999999996</v>
      </c>
      <c r="G378" s="2">
        <v>4.54148</v>
      </c>
      <c r="H378" s="2">
        <v>4.4396969999999998</v>
      </c>
      <c r="I378" s="2">
        <v>4.434698</v>
      </c>
      <c r="J378" s="2">
        <v>4.3943139999999996</v>
      </c>
      <c r="K378" s="2">
        <v>4.2773440000000003</v>
      </c>
      <c r="L378" s="2">
        <v>4.1321560000000002</v>
      </c>
      <c r="M378" s="2">
        <v>4.204936</v>
      </c>
      <c r="N378" s="2">
        <v>4.2404400000000004</v>
      </c>
      <c r="O378" s="2">
        <v>4.1703859999999997</v>
      </c>
      <c r="P378" s="2">
        <v>4.1281470000000002</v>
      </c>
      <c r="Q378" s="2">
        <v>4.1074140000000003</v>
      </c>
      <c r="R378" s="2">
        <v>4.0010779999999997</v>
      </c>
      <c r="S378" s="33">
        <v>3.9148770000000002</v>
      </c>
      <c r="T378" s="34">
        <v>3.9597720000000001</v>
      </c>
      <c r="U378" s="34">
        <v>4.0459480000000001</v>
      </c>
      <c r="V378" s="2">
        <v>3.99803</v>
      </c>
      <c r="W378" s="2">
        <v>3.995673</v>
      </c>
    </row>
    <row r="379" spans="1:23" x14ac:dyDescent="0.35">
      <c r="A379" s="2" t="s">
        <v>244</v>
      </c>
      <c r="B379" s="2" t="s">
        <v>245</v>
      </c>
      <c r="D379" s="2">
        <v>0.13051099999999999</v>
      </c>
      <c r="E379" s="2">
        <v>0.13220999999999999</v>
      </c>
      <c r="F379" s="2">
        <v>0.13175200000000001</v>
      </c>
      <c r="G379" s="2">
        <v>0.13102900000000001</v>
      </c>
      <c r="H379" s="2">
        <v>0.12806500000000001</v>
      </c>
      <c r="I379" s="2">
        <v>0.125305</v>
      </c>
      <c r="J379" s="2">
        <v>0.124137</v>
      </c>
      <c r="K379" s="2">
        <v>0.122988</v>
      </c>
      <c r="L379" s="2">
        <v>0.11956600000000001</v>
      </c>
      <c r="M379" s="2">
        <v>0.12152499999999999</v>
      </c>
      <c r="N379" s="2">
        <v>0.121438</v>
      </c>
      <c r="O379" s="2">
        <v>0.117383</v>
      </c>
      <c r="P379" s="2">
        <v>0.113498</v>
      </c>
      <c r="Q379" s="2">
        <v>0.111091</v>
      </c>
      <c r="R379" s="2">
        <v>0.10903500000000001</v>
      </c>
      <c r="S379" s="2">
        <v>0.106528</v>
      </c>
      <c r="T379" s="2">
        <v>0.10602399999999999</v>
      </c>
      <c r="U379" s="2">
        <v>0.106999</v>
      </c>
      <c r="V379" s="2">
        <v>0.104475</v>
      </c>
      <c r="W379" s="2">
        <v>0.102158</v>
      </c>
    </row>
    <row r="380" spans="1:23" x14ac:dyDescent="0.35">
      <c r="A380" s="2" t="s">
        <v>289</v>
      </c>
      <c r="B380" s="2" t="s">
        <v>290</v>
      </c>
      <c r="D380" s="2">
        <v>0.29722799999999999</v>
      </c>
      <c r="E380" s="2">
        <v>0.22048599999999999</v>
      </c>
      <c r="F380" s="2">
        <v>0.38399899999999998</v>
      </c>
      <c r="G380" s="2">
        <v>0.43305500000000002</v>
      </c>
      <c r="H380" s="2">
        <v>0.51551199999999997</v>
      </c>
      <c r="I380" s="2">
        <v>0.42651499999999998</v>
      </c>
      <c r="J380" s="2">
        <v>0.46348699999999998</v>
      </c>
      <c r="K380" s="2">
        <v>0.65224800000000005</v>
      </c>
      <c r="L380" s="2">
        <v>0.58466799999999997</v>
      </c>
      <c r="M380" s="2">
        <v>0.57126500000000002</v>
      </c>
      <c r="N380" s="2">
        <v>0.66787600000000003</v>
      </c>
      <c r="O380" s="2">
        <v>0.55367699999999997</v>
      </c>
      <c r="P380" s="2">
        <v>0.60469600000000001</v>
      </c>
      <c r="Q380" s="2">
        <v>0.46187800000000001</v>
      </c>
      <c r="R380" s="2">
        <v>0.69254599999999999</v>
      </c>
      <c r="S380" s="2">
        <v>0.89668599999999998</v>
      </c>
      <c r="T380" s="2">
        <v>0.78032800000000002</v>
      </c>
      <c r="U380" s="2">
        <v>0.79778199999999999</v>
      </c>
      <c r="V380" s="2">
        <v>0.73474099999999998</v>
      </c>
      <c r="W380" s="2">
        <v>0.76270700000000002</v>
      </c>
    </row>
    <row r="382" spans="1:23" x14ac:dyDescent="0.35">
      <c r="D382"/>
    </row>
    <row r="383" spans="1:23" x14ac:dyDescent="0.35">
      <c r="A383" s="9" t="s">
        <v>246</v>
      </c>
    </row>
    <row r="384" spans="1:23" x14ac:dyDescent="0.35">
      <c r="A384" s="2" t="s">
        <v>53</v>
      </c>
    </row>
    <row r="385" spans="1:23" x14ac:dyDescent="0.35">
      <c r="A385" s="4" t="s">
        <v>247</v>
      </c>
      <c r="B385" s="4"/>
      <c r="C385" s="4"/>
    </row>
    <row r="386" spans="1:23" x14ac:dyDescent="0.35">
      <c r="A386" s="37" t="s">
        <v>248</v>
      </c>
      <c r="B386" s="4"/>
      <c r="C386" s="4"/>
    </row>
    <row r="387" spans="1:23" x14ac:dyDescent="0.35">
      <c r="A387" s="37" t="s">
        <v>249</v>
      </c>
      <c r="B387" s="4"/>
      <c r="C387" s="4"/>
    </row>
    <row r="388" spans="1:23" x14ac:dyDescent="0.35">
      <c r="A388" s="2" t="s">
        <v>22</v>
      </c>
      <c r="D388" s="10">
        <f t="shared" ref="D388:W388" si="132">D392+D393+D394+D395+D396+D397</f>
        <v>0.55618192600000005</v>
      </c>
      <c r="E388" s="10">
        <f t="shared" si="132"/>
        <v>0.54530972</v>
      </c>
      <c r="F388" s="10">
        <f t="shared" si="132"/>
        <v>0.51637811</v>
      </c>
      <c r="G388" s="10">
        <f t="shared" si="132"/>
        <v>0.50810259219999998</v>
      </c>
      <c r="H388" s="10">
        <f t="shared" si="132"/>
        <v>0.47605697900000005</v>
      </c>
      <c r="I388" s="10">
        <f t="shared" si="132"/>
        <v>0.48031843599999996</v>
      </c>
      <c r="J388" s="10">
        <f t="shared" si="132"/>
        <v>0.49944106199999999</v>
      </c>
      <c r="K388" s="10">
        <f t="shared" si="132"/>
        <v>0.45156696774999994</v>
      </c>
      <c r="L388" s="10">
        <f t="shared" si="132"/>
        <v>0.4438384661</v>
      </c>
      <c r="M388" s="10">
        <f t="shared" si="132"/>
        <v>0.43964479800000006</v>
      </c>
      <c r="N388" s="10">
        <f t="shared" si="132"/>
        <v>0.43897078289999997</v>
      </c>
      <c r="O388" s="10">
        <f t="shared" si="132"/>
        <v>0.38285687239999994</v>
      </c>
      <c r="P388" s="10">
        <f t="shared" si="132"/>
        <v>0.36927180910000001</v>
      </c>
      <c r="Q388" s="10">
        <f t="shared" si="132"/>
        <v>0.36484440380000005</v>
      </c>
      <c r="R388" s="10">
        <f t="shared" si="132"/>
        <v>0.31012057989999997</v>
      </c>
      <c r="S388" s="10">
        <f t="shared" si="132"/>
        <v>0.30987075279999998</v>
      </c>
      <c r="T388" s="29">
        <f t="shared" si="132"/>
        <v>0.30000682899999997</v>
      </c>
      <c r="U388" s="29">
        <f t="shared" si="132"/>
        <v>0.28948859849999997</v>
      </c>
      <c r="V388" s="29">
        <f t="shared" si="132"/>
        <v>0.28565605900000002</v>
      </c>
      <c r="W388" s="29">
        <f t="shared" si="132"/>
        <v>0.27035994940000002</v>
      </c>
    </row>
    <row r="389" spans="1:23" x14ac:dyDescent="0.35">
      <c r="A389" s="17" t="s">
        <v>6</v>
      </c>
      <c r="B389" s="17"/>
      <c r="C389" s="17"/>
      <c r="D389" s="17"/>
      <c r="E389" s="18">
        <f t="shared" ref="E389:W389" si="133">(E388-$D388)/$D388</f>
        <v>-1.9547931156612325E-2</v>
      </c>
      <c r="F389" s="18">
        <f t="shared" si="133"/>
        <v>-7.1566180307700331E-2</v>
      </c>
      <c r="G389" s="18">
        <f t="shared" si="133"/>
        <v>-8.6445336592976707E-2</v>
      </c>
      <c r="H389" s="18">
        <f t="shared" si="133"/>
        <v>-0.14406247893787183</v>
      </c>
      <c r="I389" s="18">
        <f t="shared" si="133"/>
        <v>-0.13640049497041742</v>
      </c>
      <c r="J389" s="18">
        <f t="shared" si="133"/>
        <v>-0.10201853269140582</v>
      </c>
      <c r="K389" s="18">
        <f t="shared" si="133"/>
        <v>-0.18809485414669894</v>
      </c>
      <c r="L389" s="18">
        <f t="shared" si="133"/>
        <v>-0.20199049024832935</v>
      </c>
      <c r="M389" s="18">
        <f t="shared" si="133"/>
        <v>-0.2095305916143704</v>
      </c>
      <c r="N389" s="18">
        <f t="shared" si="133"/>
        <v>-0.2107424524614992</v>
      </c>
      <c r="O389" s="18">
        <f t="shared" si="133"/>
        <v>-0.31163373978463316</v>
      </c>
      <c r="P389" s="18">
        <f t="shared" si="133"/>
        <v>-0.33605931469984518</v>
      </c>
      <c r="Q389" s="18">
        <f t="shared" si="133"/>
        <v>-0.344019669204425</v>
      </c>
      <c r="R389" s="18">
        <f t="shared" si="133"/>
        <v>-0.44241161856813027</v>
      </c>
      <c r="S389" s="18">
        <f t="shared" si="133"/>
        <v>-0.44286080090995272</v>
      </c>
      <c r="T389" s="26">
        <f t="shared" si="133"/>
        <v>-0.46059586805055591</v>
      </c>
      <c r="U389" s="26">
        <f t="shared" si="133"/>
        <v>-0.47950736087026324</v>
      </c>
      <c r="V389" s="26">
        <f t="shared" si="133"/>
        <v>-0.48639816281983966</v>
      </c>
      <c r="W389" s="26">
        <f t="shared" si="133"/>
        <v>-0.51390015251951926</v>
      </c>
    </row>
    <row r="390" spans="1:23" x14ac:dyDescent="0.35">
      <c r="A390" s="11" t="s">
        <v>7</v>
      </c>
      <c r="D390" s="10"/>
      <c r="E390" s="21">
        <f t="shared" ref="E390:W390" si="134">(E388-D388)/D388</f>
        <v>-1.9547931156612325E-2</v>
      </c>
      <c r="F390" s="21">
        <f t="shared" si="134"/>
        <v>-5.3055371908646697E-2</v>
      </c>
      <c r="G390" s="21">
        <f t="shared" si="134"/>
        <v>-1.6026081740761668E-2</v>
      </c>
      <c r="H390" s="21">
        <f t="shared" si="134"/>
        <v>-6.3069178728744013E-2</v>
      </c>
      <c r="I390" s="21">
        <f t="shared" si="134"/>
        <v>8.9515692196162778E-3</v>
      </c>
      <c r="J390" s="21">
        <f t="shared" si="134"/>
        <v>3.9812392293849058E-2</v>
      </c>
      <c r="K390" s="21">
        <f t="shared" si="134"/>
        <v>-9.5855342887285575E-2</v>
      </c>
      <c r="L390" s="21">
        <f t="shared" si="134"/>
        <v>-1.7114851621030561E-2</v>
      </c>
      <c r="M390" s="21">
        <f t="shared" si="134"/>
        <v>-9.4486359797734901E-3</v>
      </c>
      <c r="N390" s="21">
        <f t="shared" si="134"/>
        <v>-1.5330901288182453E-3</v>
      </c>
      <c r="O390" s="21">
        <f t="shared" si="134"/>
        <v>-0.12783062719867416</v>
      </c>
      <c r="P390" s="21">
        <f t="shared" si="134"/>
        <v>-3.548339935715341E-2</v>
      </c>
      <c r="Q390" s="21">
        <f t="shared" si="134"/>
        <v>-1.1989556719183534E-2</v>
      </c>
      <c r="R390" s="21">
        <f t="shared" si="134"/>
        <v>-0.1499922249869523</v>
      </c>
      <c r="S390" s="22">
        <f t="shared" si="134"/>
        <v>-8.0558052638927285E-4</v>
      </c>
      <c r="T390" s="23">
        <f t="shared" si="134"/>
        <v>-3.183238079382885E-2</v>
      </c>
      <c r="U390" s="23">
        <f t="shared" si="134"/>
        <v>-3.5059970251543851E-2</v>
      </c>
      <c r="V390" s="23">
        <f t="shared" si="134"/>
        <v>-1.3238999808139092E-2</v>
      </c>
      <c r="W390" s="23">
        <f t="shared" si="134"/>
        <v>-5.3547296190906264E-2</v>
      </c>
    </row>
    <row r="391" spans="1:23" x14ac:dyDescent="0.35">
      <c r="A391" s="2" t="s">
        <v>23</v>
      </c>
      <c r="D391" s="12">
        <f t="shared" ref="D391:W391" si="135">D388/D$17</f>
        <v>1.1536449847956909E-2</v>
      </c>
      <c r="E391" s="12">
        <f t="shared" si="135"/>
        <v>1.1428010572935811E-2</v>
      </c>
      <c r="F391" s="12">
        <f t="shared" si="135"/>
        <v>1.1153100554058855E-2</v>
      </c>
      <c r="G391" s="12">
        <f t="shared" si="135"/>
        <v>1.1076725131066138E-2</v>
      </c>
      <c r="H391" s="12">
        <f t="shared" si="135"/>
        <v>1.1859189170812853E-2</v>
      </c>
      <c r="I391" s="12">
        <f t="shared" si="135"/>
        <v>1.2717711556733197E-2</v>
      </c>
      <c r="J391" s="12">
        <f t="shared" si="135"/>
        <v>1.3817325148584851E-2</v>
      </c>
      <c r="K391" s="12">
        <f t="shared" si="135"/>
        <v>1.2243025900714121E-2</v>
      </c>
      <c r="L391" s="12">
        <f t="shared" si="135"/>
        <v>1.2524111735917921E-2</v>
      </c>
      <c r="M391" s="12">
        <f t="shared" si="135"/>
        <v>1.2625821796862566E-2</v>
      </c>
      <c r="N391" s="12">
        <f t="shared" si="135"/>
        <v>1.284337935151284E-2</v>
      </c>
      <c r="O391" s="12">
        <f t="shared" si="135"/>
        <v>1.0755976738613145E-2</v>
      </c>
      <c r="P391" s="12">
        <f t="shared" si="135"/>
        <v>1.0299127517947723E-2</v>
      </c>
      <c r="Q391" s="12">
        <f t="shared" si="135"/>
        <v>1.0108216529828283E-2</v>
      </c>
      <c r="R391" s="12">
        <f t="shared" si="135"/>
        <v>8.7241371029698044E-3</v>
      </c>
      <c r="S391" s="12">
        <f t="shared" si="135"/>
        <v>9.2049239445023551E-3</v>
      </c>
      <c r="T391" s="27">
        <f t="shared" si="135"/>
        <v>8.4257915522689599E-3</v>
      </c>
      <c r="U391" s="27">
        <f t="shared" si="135"/>
        <v>8.6377776627652135E-3</v>
      </c>
      <c r="V391" s="27">
        <f t="shared" si="135"/>
        <v>8.7284930458705022E-3</v>
      </c>
      <c r="W391" s="27">
        <f t="shared" si="135"/>
        <v>9.4440275329697437E-3</v>
      </c>
    </row>
    <row r="392" spans="1:23" x14ac:dyDescent="0.35">
      <c r="A392" s="2" t="s">
        <v>291</v>
      </c>
      <c r="B392" s="2" t="s">
        <v>292</v>
      </c>
      <c r="D392" s="2">
        <v>0.47346754099999999</v>
      </c>
      <c r="E392" s="2">
        <v>0.464625275</v>
      </c>
      <c r="F392" s="2">
        <v>0.45751708299999999</v>
      </c>
      <c r="G392" s="2">
        <v>0.45037651099999998</v>
      </c>
      <c r="H392" s="2">
        <v>0.41222093500000001</v>
      </c>
      <c r="I392" s="2">
        <v>0.40838066899999997</v>
      </c>
      <c r="J392" s="2">
        <v>0.40158213300000001</v>
      </c>
      <c r="K392" s="2">
        <v>0.37380618199999999</v>
      </c>
      <c r="L392" s="2">
        <v>0.36707255599999999</v>
      </c>
      <c r="M392" s="2">
        <v>0.35238279900000002</v>
      </c>
      <c r="N392" s="2">
        <v>0.33147571999999997</v>
      </c>
      <c r="O392" s="2">
        <v>0.31294522699999999</v>
      </c>
      <c r="P392" s="2">
        <v>0.29622711099999999</v>
      </c>
      <c r="Q392" s="2">
        <v>0.29581244000000001</v>
      </c>
      <c r="R392" s="2">
        <v>0.23230957999999999</v>
      </c>
      <c r="S392" s="2">
        <v>0.23016410600000001</v>
      </c>
      <c r="T392" s="2">
        <v>0.22176306000000001</v>
      </c>
      <c r="U392" s="2">
        <v>0.209992502</v>
      </c>
      <c r="V392" s="2">
        <v>0.206241276</v>
      </c>
      <c r="W392" s="2">
        <v>0.18930184999999999</v>
      </c>
    </row>
    <row r="393" spans="1:23" x14ac:dyDescent="0.35">
      <c r="A393" s="2" t="s">
        <v>254</v>
      </c>
      <c r="B393" s="2" t="s">
        <v>255</v>
      </c>
      <c r="D393" s="2">
        <v>2.4670534000000001E-2</v>
      </c>
      <c r="E393" s="2">
        <v>2.2833662000000001E-2</v>
      </c>
      <c r="F393" s="2">
        <v>1.359861E-3</v>
      </c>
      <c r="G393" s="2">
        <v>4.2017200000000002E-5</v>
      </c>
      <c r="H393" s="2">
        <v>1.3062499999999999E-4</v>
      </c>
      <c r="I393" s="2">
        <v>6.0876029999999996E-3</v>
      </c>
      <c r="J393" s="2">
        <v>3.0026853999999999E-2</v>
      </c>
      <c r="K393" s="2">
        <v>7.2517780000000004E-3</v>
      </c>
      <c r="L393" s="2">
        <v>5.5675159999999998E-3</v>
      </c>
      <c r="M393" s="2">
        <v>1.4233759E-2</v>
      </c>
      <c r="N393" s="2">
        <v>3.9873168E-2</v>
      </c>
      <c r="O393" s="2">
        <v>2.2864740000000001E-3</v>
      </c>
      <c r="P393" s="2">
        <v>6.4287800000000003E-3</v>
      </c>
      <c r="Q393" s="2">
        <v>3.508555E-3</v>
      </c>
      <c r="R393" s="2">
        <v>7.9162390000000003E-3</v>
      </c>
      <c r="S393" s="2">
        <v>8.2175819999999993E-3</v>
      </c>
      <c r="T393" s="2">
        <v>5.345257E-3</v>
      </c>
      <c r="U393" s="2">
        <v>7.2593029999999999E-3</v>
      </c>
      <c r="V393" s="2">
        <v>7.1321980000000002E-3</v>
      </c>
      <c r="W393" s="2">
        <v>7.2707800000000001E-3</v>
      </c>
    </row>
    <row r="394" spans="1:23" x14ac:dyDescent="0.35">
      <c r="A394" s="2" t="s">
        <v>256</v>
      </c>
      <c r="B394" s="2" t="s">
        <v>257</v>
      </c>
      <c r="D394" s="2">
        <v>1.8263399999999999E-4</v>
      </c>
      <c r="E394" s="2">
        <v>1.33714E-4</v>
      </c>
      <c r="F394" s="2">
        <v>3.6252000000000002E-4</v>
      </c>
      <c r="G394" s="2">
        <v>4.8547800000000002E-4</v>
      </c>
      <c r="H394" s="2">
        <v>5.2102699999999997E-4</v>
      </c>
      <c r="I394" s="2">
        <v>4.83893E-4</v>
      </c>
      <c r="J394" s="2">
        <v>2.7348900000000002E-4</v>
      </c>
      <c r="K394" s="2">
        <v>2.75289E-5</v>
      </c>
      <c r="L394" s="2">
        <v>9.9399999999999997E-6</v>
      </c>
      <c r="M394" s="2">
        <v>1.2029500000000001E-5</v>
      </c>
      <c r="N394" s="2">
        <v>2.2012999999999999E-4</v>
      </c>
      <c r="O394" s="2">
        <v>2.5018600000000001E-4</v>
      </c>
      <c r="P394" s="2">
        <v>2.9493500000000002E-4</v>
      </c>
      <c r="Q394" s="2">
        <v>2.9816400000000001E-4</v>
      </c>
      <c r="R394" s="2">
        <v>4.5973699999999999E-4</v>
      </c>
      <c r="S394" s="2">
        <v>7.5507700000000005E-4</v>
      </c>
      <c r="T394" s="2">
        <v>1.313385E-3</v>
      </c>
      <c r="U394" s="2">
        <v>1.0514140000000001E-3</v>
      </c>
      <c r="V394" s="2">
        <v>9.0791899999999998E-4</v>
      </c>
      <c r="W394" s="2">
        <v>9.8651899999999994E-4</v>
      </c>
    </row>
    <row r="395" spans="1:23" x14ac:dyDescent="0.35">
      <c r="A395" s="2" t="s">
        <v>260</v>
      </c>
      <c r="B395" s="2" t="s">
        <v>261</v>
      </c>
      <c r="D395" s="2">
        <v>0</v>
      </c>
      <c r="E395" s="2">
        <v>0</v>
      </c>
      <c r="F395" s="2">
        <v>0</v>
      </c>
      <c r="G395" s="2">
        <v>0</v>
      </c>
      <c r="H395" s="2">
        <v>0</v>
      </c>
      <c r="I395" s="2">
        <v>0</v>
      </c>
      <c r="J395" s="2">
        <v>2.34E-7</v>
      </c>
      <c r="K395" s="2">
        <v>2.7748500000000002E-6</v>
      </c>
      <c r="L395" s="2">
        <v>4.1300999999999996E-6</v>
      </c>
      <c r="M395" s="2">
        <v>5.4014999999999999E-6</v>
      </c>
      <c r="N395" s="2">
        <v>6.8289E-6</v>
      </c>
      <c r="O395" s="2">
        <v>7.4333999999999998E-6</v>
      </c>
      <c r="P395" s="2">
        <v>7.3281000000000002E-6</v>
      </c>
      <c r="Q395" s="2">
        <v>7.4178000000000004E-6</v>
      </c>
      <c r="R395" s="2">
        <v>9.5588999999999992E-6</v>
      </c>
      <c r="S395" s="2">
        <v>1.43618E-5</v>
      </c>
      <c r="T395" s="30">
        <v>1.7708000000000001E-5</v>
      </c>
      <c r="U395" s="2">
        <v>1.9989499999999999E-5</v>
      </c>
      <c r="V395" s="2">
        <v>2.5545E-5</v>
      </c>
      <c r="W395" s="2">
        <v>2.9314399999999998E-5</v>
      </c>
    </row>
    <row r="396" spans="1:23" x14ac:dyDescent="0.35">
      <c r="A396" s="2" t="s">
        <v>264</v>
      </c>
      <c r="B396" s="2" t="s">
        <v>265</v>
      </c>
      <c r="D396" s="2">
        <v>5.4988810999999999E-2</v>
      </c>
      <c r="E396" s="2">
        <v>5.4978417000000002E-2</v>
      </c>
      <c r="F396" s="2">
        <v>5.4011974999999997E-2</v>
      </c>
      <c r="G396" s="2">
        <v>5.4581526999999998E-2</v>
      </c>
      <c r="H396" s="2">
        <v>6.0639861000000003E-2</v>
      </c>
      <c r="I396" s="2">
        <v>6.2644669E-2</v>
      </c>
      <c r="J396" s="2">
        <v>6.4839665000000005E-2</v>
      </c>
      <c r="K396" s="2">
        <v>6.7786929999999995E-2</v>
      </c>
      <c r="L396" s="2">
        <v>6.8543225999999999E-2</v>
      </c>
      <c r="M396" s="2">
        <v>7.0544497999999997E-2</v>
      </c>
      <c r="N396" s="2">
        <v>6.4929701000000006E-2</v>
      </c>
      <c r="O396" s="2">
        <v>6.4679304000000007E-2</v>
      </c>
      <c r="P396" s="2">
        <v>6.3284453000000004E-2</v>
      </c>
      <c r="Q396" s="2">
        <v>6.2599682000000004E-2</v>
      </c>
      <c r="R396" s="2">
        <v>6.6861200999999995E-2</v>
      </c>
      <c r="S396" s="2">
        <v>6.8160265999999997E-2</v>
      </c>
      <c r="T396" s="2">
        <v>6.8809982000000006E-2</v>
      </c>
      <c r="U396" s="2">
        <v>6.8222380999999999E-2</v>
      </c>
      <c r="V396" s="2">
        <v>6.8432618000000001E-2</v>
      </c>
      <c r="W396" s="2">
        <v>6.9822334E-2</v>
      </c>
    </row>
    <row r="397" spans="1:23" x14ac:dyDescent="0.35">
      <c r="A397" s="2" t="s">
        <v>293</v>
      </c>
      <c r="B397" s="2" t="s">
        <v>294</v>
      </c>
      <c r="D397" s="2">
        <v>2.8724060000000001E-3</v>
      </c>
      <c r="E397" s="2">
        <v>2.7386519999999998E-3</v>
      </c>
      <c r="F397" s="2">
        <v>3.1266710000000001E-3</v>
      </c>
      <c r="G397" s="2">
        <v>2.6170590000000001E-3</v>
      </c>
      <c r="H397" s="2">
        <v>2.544531E-3</v>
      </c>
      <c r="I397" s="2">
        <v>2.721602E-3</v>
      </c>
      <c r="J397" s="2">
        <v>2.718687E-3</v>
      </c>
      <c r="K397" s="2">
        <v>2.6917740000000001E-3</v>
      </c>
      <c r="L397" s="2">
        <v>2.6410980000000001E-3</v>
      </c>
      <c r="M397" s="2">
        <v>2.4663110000000001E-3</v>
      </c>
      <c r="N397" s="2">
        <v>2.4652350000000001E-3</v>
      </c>
      <c r="O397" s="2">
        <v>2.6882479999999999E-3</v>
      </c>
      <c r="P397" s="2">
        <v>3.0292019999999999E-3</v>
      </c>
      <c r="Q397" s="2">
        <v>2.6181450000000001E-3</v>
      </c>
      <c r="R397" s="2">
        <v>2.5642640000000001E-3</v>
      </c>
      <c r="S397" s="2">
        <v>2.5593600000000001E-3</v>
      </c>
      <c r="T397" s="2">
        <v>2.7574370000000002E-3</v>
      </c>
      <c r="U397" s="2">
        <v>2.9430089999999999E-3</v>
      </c>
      <c r="V397" s="2">
        <v>2.916503E-3</v>
      </c>
      <c r="W397" s="2">
        <v>2.949152E-3</v>
      </c>
    </row>
    <row r="398" spans="1:23" x14ac:dyDescent="0.35"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</row>
    <row r="399" spans="1:23" x14ac:dyDescent="0.35">
      <c r="A399" s="9" t="s">
        <v>266</v>
      </c>
    </row>
    <row r="400" spans="1:23" x14ac:dyDescent="0.35">
      <c r="A400" s="6" t="s">
        <v>267</v>
      </c>
    </row>
    <row r="401" spans="1:23" hidden="1" x14ac:dyDescent="0.35">
      <c r="A401" s="2" t="s">
        <v>22</v>
      </c>
      <c r="D401" s="10">
        <v>0</v>
      </c>
      <c r="E401" s="10">
        <v>0</v>
      </c>
      <c r="F401" s="10">
        <v>0</v>
      </c>
      <c r="G401" s="10">
        <v>0</v>
      </c>
      <c r="H401" s="10">
        <v>0</v>
      </c>
      <c r="I401" s="10">
        <v>0</v>
      </c>
      <c r="J401" s="10">
        <v>0</v>
      </c>
      <c r="K401" s="10">
        <v>0</v>
      </c>
      <c r="L401" s="10">
        <v>0</v>
      </c>
      <c r="M401" s="10">
        <v>0</v>
      </c>
      <c r="N401" s="10">
        <v>0</v>
      </c>
      <c r="O401" s="10">
        <v>0</v>
      </c>
      <c r="P401" s="10">
        <v>0</v>
      </c>
      <c r="Q401" s="10">
        <v>0</v>
      </c>
      <c r="R401" s="10">
        <v>0</v>
      </c>
      <c r="S401" s="10">
        <v>0</v>
      </c>
    </row>
    <row r="402" spans="1:23" hidden="1" x14ac:dyDescent="0.35">
      <c r="A402" s="17" t="s">
        <v>6</v>
      </c>
      <c r="B402" s="17"/>
      <c r="C402" s="17"/>
      <c r="D402" s="17"/>
      <c r="E402" s="18" t="e">
        <v>#DIV/0!</v>
      </c>
      <c r="F402" s="18" t="e">
        <v>#DIV/0!</v>
      </c>
      <c r="G402" s="18" t="e">
        <v>#DIV/0!</v>
      </c>
      <c r="H402" s="18" t="e">
        <v>#DIV/0!</v>
      </c>
      <c r="I402" s="18" t="e">
        <v>#DIV/0!</v>
      </c>
      <c r="J402" s="18" t="e">
        <v>#DIV/0!</v>
      </c>
      <c r="K402" s="18" t="e">
        <v>#DIV/0!</v>
      </c>
      <c r="L402" s="18" t="e">
        <v>#DIV/0!</v>
      </c>
      <c r="M402" s="18" t="e">
        <v>#DIV/0!</v>
      </c>
      <c r="N402" s="18" t="e">
        <v>#DIV/0!</v>
      </c>
      <c r="O402" s="18" t="e">
        <v>#DIV/0!</v>
      </c>
      <c r="P402" s="18" t="e">
        <v>#DIV/0!</v>
      </c>
      <c r="Q402" s="18" t="e">
        <v>#DIV/0!</v>
      </c>
      <c r="R402" s="18" t="e">
        <v>#DIV/0!</v>
      </c>
      <c r="S402" s="18" t="e">
        <v>#DIV/0!</v>
      </c>
    </row>
    <row r="403" spans="1:23" hidden="1" x14ac:dyDescent="0.35">
      <c r="A403" s="11" t="s">
        <v>7</v>
      </c>
      <c r="D403" s="10"/>
      <c r="E403" s="12" t="e">
        <v>#DIV/0!</v>
      </c>
      <c r="F403" s="12" t="e">
        <v>#DIV/0!</v>
      </c>
      <c r="G403" s="12" t="e">
        <v>#DIV/0!</v>
      </c>
      <c r="H403" s="12" t="e">
        <v>#DIV/0!</v>
      </c>
      <c r="I403" s="12" t="e">
        <v>#DIV/0!</v>
      </c>
      <c r="J403" s="12" t="e">
        <v>#DIV/0!</v>
      </c>
      <c r="K403" s="12" t="e">
        <v>#DIV/0!</v>
      </c>
      <c r="L403" s="12" t="e">
        <v>#DIV/0!</v>
      </c>
      <c r="M403" s="12" t="e">
        <v>#DIV/0!</v>
      </c>
      <c r="N403" s="12" t="e">
        <v>#DIV/0!</v>
      </c>
      <c r="O403" s="12" t="e">
        <v>#DIV/0!</v>
      </c>
      <c r="P403" s="12" t="e">
        <v>#DIV/0!</v>
      </c>
      <c r="Q403" s="12" t="e">
        <v>#DIV/0!</v>
      </c>
      <c r="R403" s="12" t="e">
        <v>#DIV/0!</v>
      </c>
      <c r="S403" s="12" t="e">
        <v>#DIV/0!</v>
      </c>
    </row>
    <row r="404" spans="1:23" hidden="1" x14ac:dyDescent="0.35">
      <c r="A404" s="2" t="s">
        <v>23</v>
      </c>
      <c r="D404" s="40">
        <v>0</v>
      </c>
      <c r="E404" s="40">
        <v>0</v>
      </c>
      <c r="F404" s="40">
        <v>0</v>
      </c>
      <c r="G404" s="40">
        <v>0</v>
      </c>
      <c r="H404" s="40">
        <v>0</v>
      </c>
      <c r="I404" s="40">
        <v>0</v>
      </c>
      <c r="J404" s="40">
        <v>0</v>
      </c>
      <c r="K404" s="40">
        <v>0</v>
      </c>
      <c r="L404" s="40">
        <v>0</v>
      </c>
      <c r="M404" s="40">
        <v>0</v>
      </c>
      <c r="N404" s="40">
        <v>0</v>
      </c>
      <c r="O404" s="40">
        <v>0</v>
      </c>
      <c r="P404" s="40">
        <v>0</v>
      </c>
      <c r="Q404" s="40">
        <v>0</v>
      </c>
      <c r="R404" s="40">
        <v>0</v>
      </c>
      <c r="S404" s="40">
        <v>0</v>
      </c>
    </row>
    <row r="405" spans="1:23" x14ac:dyDescent="0.35">
      <c r="D405" s="10"/>
      <c r="E405" s="62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</row>
    <row r="406" spans="1:23" x14ac:dyDescent="0.35"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</row>
    <row r="407" spans="1:23" x14ac:dyDescent="0.35"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</row>
    <row r="408" spans="1:23" x14ac:dyDescent="0.35"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</row>
    <row r="409" spans="1:23" x14ac:dyDescent="0.35"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</row>
    <row r="410" spans="1:23" s="42" customFormat="1" x14ac:dyDescent="0.35">
      <c r="D410" s="43"/>
      <c r="E410" s="43"/>
      <c r="F410" s="43"/>
      <c r="G410" s="43"/>
      <c r="H410" s="43"/>
      <c r="I410" s="43"/>
      <c r="J410" s="43"/>
      <c r="K410" s="43"/>
      <c r="L410" s="43"/>
      <c r="M410" s="43"/>
      <c r="N410" s="43"/>
      <c r="O410" s="43"/>
      <c r="P410" s="43"/>
      <c r="Q410" s="43"/>
      <c r="R410" s="43"/>
    </row>
    <row r="411" spans="1:23" hidden="1" x14ac:dyDescent="0.35"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</row>
    <row r="412" spans="1:23" x14ac:dyDescent="0.35">
      <c r="A412" s="2" t="s">
        <v>268</v>
      </c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</row>
    <row r="413" spans="1:23" x14ac:dyDescent="0.35">
      <c r="A413" s="2" t="s">
        <v>269</v>
      </c>
      <c r="D413" s="10">
        <f>D42+D43+D57+D58+D59+D60+D61+D46+D68+D75+D82+D102+D109+D116+D123+D151+D158+D165+D172+D179+D213+D220+D227+D236+D243+D244+D245+D246+D247+D265+D284+D286+D297+D309+D310+D326+D327+D328+D329+D330+D331+D332+D349+D350+D392+D393+D394+D395+D396+D397+D249+D228+D248+D348</f>
        <v>48.210838978206034</v>
      </c>
      <c r="E413" s="10">
        <f t="shared" ref="E413:W413" si="136">E42+E43+E57+E58+E59+E60+E61+E46+E68+E75+E82+E102+E109+E116+E123+E151+E158+E165+E172+E179+E213+E220+E227+E236+E243+E244+E245+E246+E247+E265+E284+E286+E297+E309+E310+E326+E327+E328+E329+E330+E331+E332+E349+E350+E392+E393+E394+E395+E396+E397+E249+E228+E248+E348</f>
        <v>47.716942202645527</v>
      </c>
      <c r="F413" s="10">
        <f t="shared" si="136"/>
        <v>46.299063430579309</v>
      </c>
      <c r="G413" s="10">
        <f t="shared" si="136"/>
        <v>45.871192630298211</v>
      </c>
      <c r="H413" s="10">
        <f t="shared" si="136"/>
        <v>40.142455959100786</v>
      </c>
      <c r="I413" s="10">
        <f t="shared" si="136"/>
        <v>37.767678080865345</v>
      </c>
      <c r="J413" s="10">
        <f t="shared" si="136"/>
        <v>36.146001967041506</v>
      </c>
      <c r="K413" s="10">
        <f t="shared" si="136"/>
        <v>36.883607975023615</v>
      </c>
      <c r="L413" s="10">
        <f t="shared" si="136"/>
        <v>35.438718166903186</v>
      </c>
      <c r="M413" s="10">
        <f t="shared" si="136"/>
        <v>34.821083734070214</v>
      </c>
      <c r="N413" s="10">
        <f t="shared" si="136"/>
        <v>34.178760191202571</v>
      </c>
      <c r="O413" s="10">
        <f>O42+O43+O57+O58+O59+O60+O61+O68+O75+O82+O102+O109+O116+O123+O151+O158+O165+O172+O179+O213+O220+O227+O236+O243+O244+O245+O246+O247+O265+O284+O286+O297+O309+O310+O326+O327+O328+O329+O330+O331+O332+O349+O350+O392+O393+O394+O395+O396+O397+O249+O228+O248+O348+O298</f>
        <v>35.594802936452318</v>
      </c>
      <c r="P413" s="10">
        <f t="shared" ref="P413:R413" si="137">P42+P43+P57+P58+P59+P60+P61+P68+P75+P82+P102+P109+P116+P123+P151+P158+P165+P172+P179+P213+P220+P227+P236+P243+P244+P245+P246+P247+P265+P284+P286+P297+P309+P310+P326+P327+P328+P329+P330+P331+P332+P349+P350+P392+P393+P394+P395+P396+P397+P249+P228+P248+P348+P298</f>
        <v>35.85466909274507</v>
      </c>
      <c r="Q413" s="10">
        <f t="shared" si="137"/>
        <v>36.093845311226026</v>
      </c>
      <c r="R413" s="10">
        <f t="shared" si="137"/>
        <v>35.54742162344413</v>
      </c>
      <c r="S413" s="10">
        <f t="shared" si="136"/>
        <v>33.663586431376274</v>
      </c>
      <c r="T413" s="10">
        <f t="shared" si="136"/>
        <v>35.605773907284934</v>
      </c>
      <c r="U413" s="10">
        <f t="shared" si="136"/>
        <v>33.514245191549172</v>
      </c>
      <c r="V413" s="10">
        <f t="shared" si="136"/>
        <v>32.726847291829543</v>
      </c>
      <c r="W413" s="10">
        <f t="shared" si="136"/>
        <v>28.627611308433302</v>
      </c>
    </row>
    <row r="414" spans="1:23" x14ac:dyDescent="0.35">
      <c r="A414" s="2" t="s">
        <v>9</v>
      </c>
      <c r="D414" s="10">
        <f>D17</f>
        <v>48.210838978206041</v>
      </c>
      <c r="E414" s="10">
        <f t="shared" ref="E414:S414" si="138">E17</f>
        <v>47.716942202645519</v>
      </c>
      <c r="F414" s="10">
        <f t="shared" si="138"/>
        <v>46.299063430579295</v>
      </c>
      <c r="G414" s="10">
        <f t="shared" si="138"/>
        <v>45.871192630298211</v>
      </c>
      <c r="H414" s="10">
        <f t="shared" si="138"/>
        <v>40.142455959100801</v>
      </c>
      <c r="I414" s="10">
        <f t="shared" si="138"/>
        <v>37.767678080865323</v>
      </c>
      <c r="J414" s="10">
        <f t="shared" si="138"/>
        <v>36.146001967041499</v>
      </c>
      <c r="K414" s="10">
        <f t="shared" si="138"/>
        <v>36.883607975023608</v>
      </c>
      <c r="L414" s="10">
        <f t="shared" si="138"/>
        <v>35.4387181669032</v>
      </c>
      <c r="M414" s="10">
        <f t="shared" si="138"/>
        <v>34.8210837340702</v>
      </c>
      <c r="N414" s="10">
        <f t="shared" si="138"/>
        <v>34.178760191202556</v>
      </c>
      <c r="O414" s="10">
        <f t="shared" si="138"/>
        <v>35.594802936452311</v>
      </c>
      <c r="P414" s="10">
        <f t="shared" si="138"/>
        <v>35.854669092745027</v>
      </c>
      <c r="Q414" s="10">
        <f t="shared" si="138"/>
        <v>36.093845311226033</v>
      </c>
      <c r="R414" s="10">
        <f t="shared" si="138"/>
        <v>35.547421623444123</v>
      </c>
      <c r="S414" s="10">
        <f t="shared" si="138"/>
        <v>33.663586431376267</v>
      </c>
      <c r="T414" s="10">
        <f>T17</f>
        <v>35.605773907284934</v>
      </c>
      <c r="U414" s="10">
        <f>U17</f>
        <v>33.514245191549179</v>
      </c>
      <c r="V414" s="10">
        <f>V17</f>
        <v>32.726847291829543</v>
      </c>
      <c r="W414" s="10">
        <f>W17</f>
        <v>28.627611308433295</v>
      </c>
    </row>
    <row r="415" spans="1:23" hidden="1" x14ac:dyDescent="0.35">
      <c r="A415" s="2" t="s">
        <v>270</v>
      </c>
      <c r="D415" s="44">
        <f t="shared" ref="D415:W415" si="139">D413-D414</f>
        <v>0</v>
      </c>
      <c r="E415" s="44">
        <f t="shared" si="139"/>
        <v>0</v>
      </c>
      <c r="F415" s="44">
        <f t="shared" si="139"/>
        <v>0</v>
      </c>
      <c r="G415" s="44">
        <f t="shared" si="139"/>
        <v>0</v>
      </c>
      <c r="H415" s="44">
        <f t="shared" si="139"/>
        <v>0</v>
      </c>
      <c r="I415" s="44">
        <f t="shared" si="139"/>
        <v>0</v>
      </c>
      <c r="J415" s="44">
        <f t="shared" si="139"/>
        <v>0</v>
      </c>
      <c r="K415" s="44">
        <f t="shared" si="139"/>
        <v>0</v>
      </c>
      <c r="L415" s="44">
        <f t="shared" si="139"/>
        <v>0</v>
      </c>
      <c r="M415" s="44">
        <f t="shared" si="139"/>
        <v>0</v>
      </c>
      <c r="N415" s="44">
        <f t="shared" si="139"/>
        <v>0</v>
      </c>
      <c r="O415" s="44">
        <f t="shared" si="139"/>
        <v>0</v>
      </c>
      <c r="P415" s="44">
        <f t="shared" si="139"/>
        <v>0</v>
      </c>
      <c r="Q415" s="44">
        <f t="shared" si="139"/>
        <v>0</v>
      </c>
      <c r="R415" s="44">
        <f t="shared" si="139"/>
        <v>0</v>
      </c>
      <c r="S415" s="44">
        <f t="shared" si="139"/>
        <v>0</v>
      </c>
      <c r="T415" s="31">
        <f t="shared" si="139"/>
        <v>0</v>
      </c>
      <c r="U415" s="31">
        <f>U413-U414</f>
        <v>0</v>
      </c>
      <c r="V415" s="31">
        <f t="shared" si="139"/>
        <v>0</v>
      </c>
      <c r="W415" s="31">
        <f t="shared" si="139"/>
        <v>0</v>
      </c>
    </row>
    <row r="416" spans="1:23" x14ac:dyDescent="0.35"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</row>
    <row r="417" spans="4:18" x14ac:dyDescent="0.35"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</row>
    <row r="418" spans="4:18" x14ac:dyDescent="0.35"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</row>
    <row r="419" spans="4:18" x14ac:dyDescent="0.35"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</row>
    <row r="420" spans="4:18" x14ac:dyDescent="0.35"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</row>
  </sheetData>
  <mergeCells count="7">
    <mergeCell ref="D193:S193"/>
    <mergeCell ref="D364:S364"/>
    <mergeCell ref="D126:S126"/>
    <mergeCell ref="D130:S130"/>
    <mergeCell ref="D182:S182"/>
    <mergeCell ref="D186:S186"/>
    <mergeCell ref="D189:S189"/>
  </mergeCells>
  <pageMargins left="0.7" right="0.7" top="0.75" bottom="0.75" header="0.3" footer="0.3"/>
  <ignoredErrors>
    <ignoredError sqref="W19:AC1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C93AF-6398-4EAF-BDE6-E186B5D4E62E}">
  <dimension ref="A1:AC58"/>
  <sheetViews>
    <sheetView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E16" sqref="E16"/>
    </sheetView>
  </sheetViews>
  <sheetFormatPr defaultColWidth="9.21875" defaultRowHeight="18" x14ac:dyDescent="0.35"/>
  <cols>
    <col min="1" max="1" width="13.21875" style="2" customWidth="1"/>
    <col min="2" max="2" width="9.21875" style="2"/>
    <col min="3" max="3" width="69" style="2" customWidth="1"/>
    <col min="4" max="4" width="9.5546875" style="2" bestFit="1" customWidth="1"/>
    <col min="5" max="7" width="10.21875" style="2" bestFit="1" customWidth="1"/>
    <col min="8" max="10" width="9.5546875" style="2" bestFit="1" customWidth="1"/>
    <col min="11" max="18" width="10.21875" style="2" bestFit="1" customWidth="1"/>
    <col min="19" max="19" width="10.21875" style="2" customWidth="1"/>
    <col min="20" max="16384" width="9.21875" style="2"/>
  </cols>
  <sheetData>
    <row r="1" spans="1:29" x14ac:dyDescent="0.35">
      <c r="A1" s="2" t="s">
        <v>1</v>
      </c>
      <c r="B1" s="3" t="s">
        <v>296</v>
      </c>
    </row>
    <row r="2" spans="1:29" x14ac:dyDescent="0.35">
      <c r="A2" s="2" t="s">
        <v>4</v>
      </c>
      <c r="D2" s="2">
        <v>2005</v>
      </c>
      <c r="E2" s="2">
        <v>2006</v>
      </c>
      <c r="F2" s="2">
        <v>2007</v>
      </c>
      <c r="G2" s="2">
        <v>2008</v>
      </c>
      <c r="H2" s="2">
        <v>2009</v>
      </c>
      <c r="I2" s="2">
        <v>2010</v>
      </c>
      <c r="J2" s="2">
        <v>2011</v>
      </c>
      <c r="K2" s="2">
        <v>2012</v>
      </c>
      <c r="L2" s="2">
        <v>2013</v>
      </c>
      <c r="M2" s="2">
        <v>2014</v>
      </c>
      <c r="N2" s="2">
        <v>2015</v>
      </c>
      <c r="O2" s="2">
        <v>2016</v>
      </c>
      <c r="P2" s="2">
        <v>2017</v>
      </c>
      <c r="Q2" s="2">
        <v>2018</v>
      </c>
      <c r="R2" s="2">
        <v>2019</v>
      </c>
      <c r="S2" s="7">
        <v>2020</v>
      </c>
      <c r="T2" s="7">
        <v>2021</v>
      </c>
      <c r="U2" s="7">
        <v>2022</v>
      </c>
      <c r="V2" s="7">
        <v>2023</v>
      </c>
      <c r="W2" s="7">
        <v>2024</v>
      </c>
      <c r="X2" s="8">
        <v>2025</v>
      </c>
      <c r="Y2" s="8">
        <v>2026</v>
      </c>
      <c r="Z2" s="8">
        <v>2027</v>
      </c>
      <c r="AA2" s="8">
        <v>2028</v>
      </c>
      <c r="AB2" s="8">
        <v>2029</v>
      </c>
      <c r="AC2" s="8">
        <v>2030</v>
      </c>
    </row>
    <row r="4" spans="1:29" ht="20.399999999999999" x14ac:dyDescent="0.35">
      <c r="A4" s="1" t="s">
        <v>417</v>
      </c>
    </row>
    <row r="6" spans="1:29" x14ac:dyDescent="0.35">
      <c r="C6" s="2" t="s">
        <v>14</v>
      </c>
      <c r="D6" s="10">
        <f>'NMLOJ analize LT'!D32</f>
        <v>11.285353000000001</v>
      </c>
      <c r="E6" s="10">
        <f>'NMLOJ analize LT'!E32</f>
        <v>11.589222000000001</v>
      </c>
      <c r="F6" s="10">
        <f>'NMLOJ analize LT'!F32</f>
        <v>10.995633</v>
      </c>
      <c r="G6" s="10">
        <f>'NMLOJ analize LT'!G32</f>
        <v>11.224956999999998</v>
      </c>
      <c r="H6" s="10">
        <f>'NMLOJ analize LT'!H32</f>
        <v>11.251246999999999</v>
      </c>
      <c r="I6" s="10">
        <f>'NMLOJ analize LT'!I32</f>
        <v>11.16051</v>
      </c>
      <c r="J6" s="10">
        <f>'NMLOJ analize LT'!J32</f>
        <v>10.780737999999999</v>
      </c>
      <c r="K6" s="10">
        <f>'NMLOJ analize LT'!K32</f>
        <v>10.710678000000001</v>
      </c>
      <c r="L6" s="10">
        <f>'NMLOJ analize LT'!L32</f>
        <v>10.261464999999999</v>
      </c>
      <c r="M6" s="10">
        <f>'NMLOJ analize LT'!M32</f>
        <v>9.4948140000000016</v>
      </c>
      <c r="N6" s="10">
        <f>'NMLOJ analize LT'!N32</f>
        <v>9.0215130000000006</v>
      </c>
      <c r="O6" s="10">
        <f>'NMLOJ analize LT'!O32</f>
        <v>8.6525210000000001</v>
      </c>
      <c r="P6" s="10">
        <f>'NMLOJ analize LT'!P32</f>
        <v>8.4045849999999991</v>
      </c>
      <c r="Q6" s="10">
        <f>'NMLOJ analize LT'!Q32</f>
        <v>7.520906000000001</v>
      </c>
      <c r="R6" s="10">
        <f>'NMLOJ analize LT'!R32</f>
        <v>6.9987490000000001</v>
      </c>
      <c r="S6" s="10">
        <f>'NMLOJ analize LT'!S32</f>
        <v>6.683306</v>
      </c>
      <c r="T6" s="10">
        <f>'NMLOJ analize LT'!T32</f>
        <v>6.8021240000000009</v>
      </c>
      <c r="U6" s="10">
        <f>'NMLOJ analize LT'!U32</f>
        <v>6.3271560000000004</v>
      </c>
      <c r="V6" s="10">
        <f>'NMLOJ analize LT'!V32</f>
        <v>5.4324079999999997</v>
      </c>
      <c r="W6" s="10">
        <f>'NMLOJ analize LT'!W32</f>
        <v>5.1915270000000007</v>
      </c>
    </row>
    <row r="7" spans="1:29" x14ac:dyDescent="0.35">
      <c r="C7" s="2" t="s">
        <v>52</v>
      </c>
      <c r="D7" s="10">
        <f>'NMLOJ analize LT'!D92</f>
        <v>11.909130000000001</v>
      </c>
      <c r="E7" s="10">
        <f>'NMLOJ analize LT'!E92</f>
        <v>11.323267000000001</v>
      </c>
      <c r="F7" s="10">
        <f>'NMLOJ analize LT'!F92</f>
        <v>9.7969010000000001</v>
      </c>
      <c r="G7" s="10">
        <f>'NMLOJ analize LT'!G92</f>
        <v>12.574253000000001</v>
      </c>
      <c r="H7" s="10">
        <f>'NMLOJ analize LT'!H92</f>
        <v>11.086641999999999</v>
      </c>
      <c r="I7" s="10">
        <f>'NMLOJ analize LT'!I92</f>
        <v>10.648311</v>
      </c>
      <c r="J7" s="10">
        <f>'NMLOJ analize LT'!J92</f>
        <v>10.700290999999998</v>
      </c>
      <c r="K7" s="10">
        <f>'NMLOJ analize LT'!K92</f>
        <v>10.583184000000001</v>
      </c>
      <c r="L7" s="10">
        <f>'NMLOJ analize LT'!L92</f>
        <v>10.931837</v>
      </c>
      <c r="M7" s="10">
        <f>'NMLOJ analize LT'!M92</f>
        <v>9.8983230000000013</v>
      </c>
      <c r="N7" s="10">
        <f>'NMLOJ analize LT'!N92</f>
        <v>10.548951000000001</v>
      </c>
      <c r="O7" s="10">
        <f>'NMLOJ analize LT'!O92</f>
        <v>11.405707000000001</v>
      </c>
      <c r="P7" s="10">
        <f>'NMLOJ analize LT'!P92</f>
        <v>11.802818000000002</v>
      </c>
      <c r="Q7" s="10">
        <f>'NMLOJ analize LT'!Q92</f>
        <v>11.675970999999999</v>
      </c>
      <c r="R7" s="10">
        <f>'NMLOJ analize LT'!R92</f>
        <v>11.863074000000001</v>
      </c>
      <c r="S7" s="10">
        <f>'NMLOJ analize LT'!S92</f>
        <v>10.539849</v>
      </c>
      <c r="T7" s="10">
        <f>'NMLOJ analize LT'!T92</f>
        <v>10.381072</v>
      </c>
      <c r="U7" s="10">
        <f>'NMLOJ analize LT'!U92</f>
        <v>8.7108260000000008</v>
      </c>
      <c r="V7" s="10">
        <f>'NMLOJ analize LT'!V92</f>
        <v>9.1604520000000011</v>
      </c>
      <c r="W7" s="10">
        <f>'NMLOJ analize LT'!W92</f>
        <v>6.0264550000000003</v>
      </c>
    </row>
    <row r="8" spans="1:29" x14ac:dyDescent="0.35">
      <c r="C8" s="2" t="s">
        <v>155</v>
      </c>
      <c r="D8" s="10">
        <f>'NMLOJ analize LT'!D280</f>
        <v>8.7035000000000001E-2</v>
      </c>
      <c r="E8" s="10">
        <f>'NMLOJ analize LT'!E280</f>
        <v>9.2631000000000005E-2</v>
      </c>
      <c r="F8" s="10">
        <f>'NMLOJ analize LT'!F280</f>
        <v>8.2224000000000005E-2</v>
      </c>
      <c r="G8" s="10">
        <f>'NMLOJ analize LT'!G280</f>
        <v>5.2344999999999996E-2</v>
      </c>
      <c r="H8" s="10">
        <f>'NMLOJ analize LT'!H280</f>
        <v>3.8587000000000003E-2</v>
      </c>
      <c r="I8" s="10">
        <f>'NMLOJ analize LT'!I280</f>
        <v>3.9924000000000001E-2</v>
      </c>
      <c r="J8" s="10">
        <f>'NMLOJ analize LT'!J280</f>
        <v>3.9287000000000002E-2</v>
      </c>
      <c r="K8" s="10">
        <f>'NMLOJ analize LT'!K280</f>
        <v>4.6542E-2</v>
      </c>
      <c r="L8" s="10">
        <f>'NMLOJ analize LT'!L280</f>
        <v>4.3401000000000002E-2</v>
      </c>
      <c r="M8" s="10">
        <f>'NMLOJ analize LT'!M280</f>
        <v>4.6220000000000004E-2</v>
      </c>
      <c r="N8" s="10">
        <f>'NMLOJ analize LT'!N280</f>
        <v>4.2838000000000001E-2</v>
      </c>
      <c r="O8" s="10">
        <f>'NMLOJ analize LT'!O280</f>
        <v>4.0806000000000002E-2</v>
      </c>
      <c r="P8" s="10">
        <f>'NMLOJ analize LT'!P280</f>
        <v>4.0067000000000005E-2</v>
      </c>
      <c r="Q8" s="10">
        <f>'NMLOJ analize LT'!Q280</f>
        <v>1.6292000000000001E-2</v>
      </c>
      <c r="R8" s="10">
        <f>'NMLOJ analize LT'!R280</f>
        <v>2.8310000000000002E-2</v>
      </c>
      <c r="S8" s="10">
        <f>'NMLOJ analize LT'!S280</f>
        <v>2.2426000000000001E-2</v>
      </c>
      <c r="T8" s="10">
        <f>'NMLOJ analize LT'!T280</f>
        <v>2.392E-2</v>
      </c>
      <c r="U8" s="10">
        <f>'NMLOJ analize LT'!U280</f>
        <v>1.7774999999999999E-2</v>
      </c>
      <c r="V8" s="10">
        <f>'NMLOJ analize LT'!V280</f>
        <v>1.3310000000000001E-2</v>
      </c>
      <c r="W8" s="10">
        <f>'NMLOJ analize LT'!W280</f>
        <v>1.64317E-2</v>
      </c>
    </row>
    <row r="9" spans="1:29" x14ac:dyDescent="0.35">
      <c r="C9" s="2" t="s">
        <v>104</v>
      </c>
      <c r="D9" s="10">
        <f>'NMLOJ analize LT'!D203</f>
        <v>2.1143900725049716</v>
      </c>
      <c r="E9" s="10">
        <f>'NMLOJ analize LT'!E203</f>
        <v>2.0131080222347384</v>
      </c>
      <c r="F9" s="10">
        <f>'NMLOJ analize LT'!F203</f>
        <v>1.945970712325515</v>
      </c>
      <c r="G9" s="10">
        <f>'NMLOJ analize LT'!G203</f>
        <v>2.0056251556320017</v>
      </c>
      <c r="H9" s="10">
        <f>'NMLOJ analize LT'!H203</f>
        <v>1.629466186360796</v>
      </c>
      <c r="I9" s="10">
        <f>'NMLOJ analize LT'!I203</f>
        <v>1.6070381503059337</v>
      </c>
      <c r="J9" s="10">
        <f>'NMLOJ analize LT'!J203</f>
        <v>1.6294566451415138</v>
      </c>
      <c r="K9" s="10">
        <f>'NMLOJ analize LT'!K203</f>
        <v>1.5267272095736117</v>
      </c>
      <c r="L9" s="10">
        <f>'NMLOJ analize LT'!L203</f>
        <v>1.0872619930950018</v>
      </c>
      <c r="M9" s="10">
        <f>'NMLOJ analize LT'!M203</f>
        <v>1.1308151066902288</v>
      </c>
      <c r="N9" s="10">
        <f>'NMLOJ analize LT'!N203</f>
        <v>0.95835360936656078</v>
      </c>
      <c r="O9" s="10">
        <f>'NMLOJ analize LT'!O203</f>
        <v>0.88405424733230631</v>
      </c>
      <c r="P9" s="10">
        <f>'NMLOJ analize LT'!P203</f>
        <v>0.87206760396506366</v>
      </c>
      <c r="Q9" s="10">
        <f>'NMLOJ analize LT'!Q203</f>
        <v>0.84706989482603401</v>
      </c>
      <c r="R9" s="10">
        <f>'NMLOJ analize LT'!R203</f>
        <v>0.8028227666441301</v>
      </c>
      <c r="S9" s="10">
        <f>'NMLOJ analize LT'!S203</f>
        <v>0.68849633285127387</v>
      </c>
      <c r="T9" s="10">
        <f>'NMLOJ analize LT'!T203</f>
        <v>0.68052745483893406</v>
      </c>
      <c r="U9" s="10">
        <f>'NMLOJ analize LT'!U203</f>
        <v>0.5709814576751876</v>
      </c>
      <c r="V9" s="10">
        <f>'NMLOJ analize LT'!V203</f>
        <v>0.59616258050753079</v>
      </c>
      <c r="W9" s="10">
        <f>'NMLOJ analize LT'!W203</f>
        <v>0.59571848181330445</v>
      </c>
    </row>
    <row r="10" spans="1:29" x14ac:dyDescent="0.35">
      <c r="C10" s="2" t="s">
        <v>75</v>
      </c>
      <c r="D10" s="10">
        <f>'NMLOJ analize LT'!D141</f>
        <v>8.5642899999999997</v>
      </c>
      <c r="E10" s="10">
        <f>'NMLOJ analize LT'!E141</f>
        <v>7.8469000000000007</v>
      </c>
      <c r="F10" s="10">
        <f>'NMLOJ analize LT'!F141</f>
        <v>7.9588300000000007</v>
      </c>
      <c r="G10" s="10">
        <f>'NMLOJ analize LT'!G141</f>
        <v>7.1298300000000001</v>
      </c>
      <c r="H10" s="10">
        <f>'NMLOJ analize LT'!H141</f>
        <v>5.6401400000000006</v>
      </c>
      <c r="I10" s="10">
        <f>'NMLOJ analize LT'!I141</f>
        <v>4.9121300000000003</v>
      </c>
      <c r="J10" s="10">
        <f>'NMLOJ analize LT'!J141</f>
        <v>4.0913599999999999</v>
      </c>
      <c r="K10" s="10">
        <f>'NMLOJ analize LT'!K141</f>
        <v>3.53024</v>
      </c>
      <c r="L10" s="10">
        <f>'NMLOJ analize LT'!L141</f>
        <v>3.0169899999999998</v>
      </c>
      <c r="M10" s="10">
        <f>'NMLOJ analize LT'!M141</f>
        <v>2.9536499999999997</v>
      </c>
      <c r="N10" s="10">
        <f>'NMLOJ analize LT'!N141</f>
        <v>2.6188600000000002</v>
      </c>
      <c r="O10" s="10">
        <f>'NMLOJ analize LT'!O141</f>
        <v>2.5750300000000004</v>
      </c>
      <c r="P10" s="10">
        <f>'NMLOJ analize LT'!P141</f>
        <v>2.2647699999999999</v>
      </c>
      <c r="Q10" s="10">
        <f>'NMLOJ analize LT'!Q141</f>
        <v>2.2281</v>
      </c>
      <c r="R10" s="10">
        <f>'NMLOJ analize LT'!R141</f>
        <v>2.1632199999999999</v>
      </c>
      <c r="S10" s="10">
        <f>'NMLOJ analize LT'!S141</f>
        <v>2.0093599999999996</v>
      </c>
      <c r="T10" s="10">
        <f>'NMLOJ analize LT'!T141</f>
        <v>1.9123899999999998</v>
      </c>
      <c r="U10" s="10">
        <f>'NMLOJ analize LT'!U141</f>
        <v>1.5730899999999999</v>
      </c>
      <c r="V10" s="10">
        <f>'NMLOJ analize LT'!V141</f>
        <v>1.5877600000000001</v>
      </c>
      <c r="W10" s="10">
        <f>'NMLOJ analize LT'!W141</f>
        <v>1.4494899999999997</v>
      </c>
    </row>
    <row r="11" spans="1:29" x14ac:dyDescent="0.35">
      <c r="C11" s="2" t="s">
        <v>196</v>
      </c>
      <c r="D11" s="10">
        <f>'NMLOJ analize LT'!D344+'NMLOJ analize LT'!D293+'NMLOJ analize LT'!D305+'NMLOJ analize LT'!D259</f>
        <v>2.9003058448810455</v>
      </c>
      <c r="E11" s="10">
        <f>'NMLOJ analize LT'!E344+'NMLOJ analize LT'!E293+'NMLOJ analize LT'!E305+'NMLOJ analize LT'!E259</f>
        <v>2.8181628507407579</v>
      </c>
      <c r="F11" s="10">
        <f>'NMLOJ analize LT'!F344+'NMLOJ analize LT'!F293+'NMLOJ analize LT'!F305+'NMLOJ analize LT'!F259</f>
        <v>2.8140140559538001</v>
      </c>
      <c r="G11" s="10">
        <f>'NMLOJ analize LT'!G344+'NMLOJ analize LT'!G293+'NMLOJ analize LT'!G305+'NMLOJ analize LT'!G259</f>
        <v>0.54758666172619996</v>
      </c>
      <c r="H11" s="10">
        <f>'NMLOJ analize LT'!H344+'NMLOJ analize LT'!H293+'NMLOJ analize LT'!H305+'NMLOJ analize LT'!H259</f>
        <v>0.50698027956000014</v>
      </c>
      <c r="I11" s="10">
        <f>'NMLOJ analize LT'!I344+'NMLOJ analize LT'!I293+'NMLOJ analize LT'!I305+'NMLOJ analize LT'!I259</f>
        <v>0.57776281745400015</v>
      </c>
      <c r="J11" s="10">
        <f>'NMLOJ analize LT'!J344+'NMLOJ analize LT'!J293+'NMLOJ analize LT'!J305+'NMLOJ analize LT'!J259</f>
        <v>0.60496380000000005</v>
      </c>
      <c r="K11" s="10">
        <f>'NMLOJ analize LT'!K344+'NMLOJ analize LT'!K293+'NMLOJ analize LT'!K305+'NMLOJ analize LT'!K259</f>
        <v>2.1669046629999995</v>
      </c>
      <c r="L11" s="10">
        <f>'NMLOJ analize LT'!L344+'NMLOJ analize LT'!L293+'NMLOJ analize LT'!L305+'NMLOJ analize LT'!L259</f>
        <v>2.1550139336081853</v>
      </c>
      <c r="M11" s="10">
        <f>'NMLOJ analize LT'!M344+'NMLOJ analize LT'!M293+'NMLOJ analize LT'!M305+'NMLOJ analize LT'!M259</f>
        <v>2.3806310230799999</v>
      </c>
      <c r="N11" s="10">
        <f>'NMLOJ analize LT'!N344+'NMLOJ analize LT'!N293+'NMLOJ analize LT'!N305+'NMLOJ analize LT'!N259</f>
        <v>2.0670204557360004</v>
      </c>
      <c r="O11" s="10">
        <f>'NMLOJ analize LT'!O344+'NMLOJ analize LT'!O293+'NMLOJ analize LT'!O305+'NMLOJ analize LT'!O259</f>
        <v>1.5718700159999999</v>
      </c>
      <c r="P11" s="10">
        <f>'NMLOJ analize LT'!P344+'NMLOJ analize LT'!P293+'NMLOJ analize LT'!P305+'NMLOJ analize LT'!P259</f>
        <v>1.625313754</v>
      </c>
      <c r="Q11" s="10">
        <f>'NMLOJ analize LT'!Q344+'NMLOJ analize LT'!Q293+'NMLOJ analize LT'!Q305+'NMLOJ analize LT'!Q259</f>
        <v>1.7267260390000003</v>
      </c>
      <c r="R11" s="10">
        <f>'NMLOJ analize LT'!R344+'NMLOJ analize LT'!R293+'NMLOJ analize LT'!R305+'NMLOJ analize LT'!R259</f>
        <v>0.98838736199999999</v>
      </c>
      <c r="S11" s="10">
        <f>'NMLOJ analize LT'!S344+'NMLOJ analize LT'!S293+'NMLOJ analize LT'!S305+'NMLOJ analize LT'!S259</f>
        <v>1.5914076129999997</v>
      </c>
      <c r="T11" s="10">
        <f>'NMLOJ analize LT'!T344+'NMLOJ analize LT'!T293+'NMLOJ analize LT'!T305+'NMLOJ analize LT'!T259</f>
        <v>2.1019979530000001</v>
      </c>
      <c r="U11" s="10">
        <f>'NMLOJ analize LT'!U344+'NMLOJ analize LT'!U293+'NMLOJ analize LT'!U305+'NMLOJ analize LT'!U259</f>
        <v>1.9522133310000001</v>
      </c>
      <c r="V11" s="10">
        <f>'NMLOJ analize LT'!V344+'NMLOJ analize LT'!V293+'NMLOJ analize LT'!V305+'NMLOJ analize LT'!V259</f>
        <v>2.3279784360000004</v>
      </c>
      <c r="W11" s="10">
        <f>'NMLOJ analize LT'!W344+'NMLOJ analize LT'!W293+'NMLOJ analize LT'!W305+'NMLOJ analize LT'!W259</f>
        <v>2.9456136050000001</v>
      </c>
    </row>
    <row r="12" spans="1:29" x14ac:dyDescent="0.35">
      <c r="C12" s="2" t="s">
        <v>297</v>
      </c>
      <c r="D12" s="10">
        <f>'NMLOJ analize LT'!D322</f>
        <v>10.794153134819998</v>
      </c>
      <c r="E12" s="10">
        <f>'NMLOJ analize LT'!E322</f>
        <v>11.488341609670002</v>
      </c>
      <c r="F12" s="10">
        <f>'NMLOJ analize LT'!F322</f>
        <v>12.189112552299997</v>
      </c>
      <c r="G12" s="10">
        <f>'NMLOJ analize LT'!G322</f>
        <v>11.828493220739999</v>
      </c>
      <c r="H12" s="10">
        <f>'NMLOJ analize LT'!H322</f>
        <v>9.5133365141800006</v>
      </c>
      <c r="I12" s="10">
        <f>'NMLOJ analize LT'!I322</f>
        <v>8.341683677105399</v>
      </c>
      <c r="J12" s="10">
        <f>'NMLOJ analize LT'!J322</f>
        <v>7.8004644599000006</v>
      </c>
      <c r="K12" s="10">
        <f>'NMLOJ analize LT'!K322</f>
        <v>7.8677651346999991</v>
      </c>
      <c r="L12" s="10">
        <f>'NMLOJ analize LT'!L322</f>
        <v>7.4989107740999996</v>
      </c>
      <c r="M12" s="10">
        <f>'NMLOJ analize LT'!M322</f>
        <v>8.4769858063000001</v>
      </c>
      <c r="N12" s="10">
        <f>'NMLOJ analize LT'!N322</f>
        <v>8.4822533432</v>
      </c>
      <c r="O12" s="10">
        <f>'NMLOJ analize LT'!O322</f>
        <v>10.081957800720001</v>
      </c>
      <c r="P12" s="10">
        <f>'NMLOJ analize LT'!P322</f>
        <v>10.475775925680002</v>
      </c>
      <c r="Q12" s="10">
        <f>'NMLOJ analize LT'!Q322</f>
        <v>11.7139359736</v>
      </c>
      <c r="R12" s="10">
        <f>'NMLOJ analize LT'!R322</f>
        <v>12.3927379149</v>
      </c>
      <c r="S12" s="10">
        <f>'NMLOJ analize LT'!S322</f>
        <v>11.818870732724999</v>
      </c>
      <c r="T12" s="10">
        <f>'NMLOJ analize LT'!T322</f>
        <v>13.403735670446002</v>
      </c>
      <c r="U12" s="10">
        <f>'NMLOJ analize LT'!U322</f>
        <v>14.072714804374</v>
      </c>
      <c r="V12" s="10">
        <f>'NMLOJ analize LT'!V322</f>
        <v>13.323120216321998</v>
      </c>
      <c r="W12" s="10">
        <f>'NMLOJ analize LT'!W322</f>
        <v>12.132015572219998</v>
      </c>
    </row>
    <row r="13" spans="1:29" x14ac:dyDescent="0.35">
      <c r="C13" s="2" t="s">
        <v>246</v>
      </c>
      <c r="D13" s="10">
        <f>'NMLOJ analize LT'!D388</f>
        <v>0.55618192600000005</v>
      </c>
      <c r="E13" s="10">
        <f>'NMLOJ analize LT'!E388</f>
        <v>0.54530972</v>
      </c>
      <c r="F13" s="10">
        <f>'NMLOJ analize LT'!F388</f>
        <v>0.51637811</v>
      </c>
      <c r="G13" s="10">
        <f>'NMLOJ analize LT'!G388</f>
        <v>0.50810259219999998</v>
      </c>
      <c r="H13" s="10">
        <f>'NMLOJ analize LT'!H388</f>
        <v>0.47605697900000005</v>
      </c>
      <c r="I13" s="10">
        <f>'NMLOJ analize LT'!I388</f>
        <v>0.48031843599999996</v>
      </c>
      <c r="J13" s="10">
        <f>'NMLOJ analize LT'!J388</f>
        <v>0.49944106199999999</v>
      </c>
      <c r="K13" s="10">
        <f>'NMLOJ analize LT'!K388</f>
        <v>0.45156696774999994</v>
      </c>
      <c r="L13" s="10">
        <f>'NMLOJ analize LT'!L388</f>
        <v>0.4438384661</v>
      </c>
      <c r="M13" s="10">
        <f>'NMLOJ analize LT'!M388</f>
        <v>0.43964479800000006</v>
      </c>
      <c r="N13" s="10">
        <f>'NMLOJ analize LT'!N388</f>
        <v>0.43897078289999997</v>
      </c>
      <c r="O13" s="10">
        <f>'NMLOJ analize LT'!O388</f>
        <v>0.38285687239999994</v>
      </c>
      <c r="P13" s="10">
        <f>'NMLOJ analize LT'!P388</f>
        <v>0.36927180910000001</v>
      </c>
      <c r="Q13" s="10">
        <f>'NMLOJ analize LT'!Q388</f>
        <v>0.36484440380000005</v>
      </c>
      <c r="R13" s="10">
        <f>'NMLOJ analize LT'!R388</f>
        <v>0.31012057989999997</v>
      </c>
      <c r="S13" s="10">
        <f>'NMLOJ analize LT'!S388</f>
        <v>0.30987075279999998</v>
      </c>
      <c r="T13" s="10">
        <f>'NMLOJ analize LT'!T388</f>
        <v>0.30000682899999997</v>
      </c>
      <c r="U13" s="10">
        <f>'NMLOJ analize LT'!U388</f>
        <v>0.28948859849999997</v>
      </c>
      <c r="V13" s="10">
        <f>'NMLOJ analize LT'!V388</f>
        <v>0.28565605900000002</v>
      </c>
      <c r="W13" s="10">
        <f>'NMLOJ analize LT'!W388</f>
        <v>0.27035994940000002</v>
      </c>
    </row>
    <row r="14" spans="1:29" x14ac:dyDescent="0.35">
      <c r="C14" s="2" t="s">
        <v>271</v>
      </c>
      <c r="D14" s="10">
        <f t="shared" ref="D14:W14" si="0">SUM(D6:D13)</f>
        <v>48.21083897820602</v>
      </c>
      <c r="E14" s="10">
        <f t="shared" si="0"/>
        <v>47.716942202645498</v>
      </c>
      <c r="F14" s="10">
        <f t="shared" si="0"/>
        <v>46.299063430579309</v>
      </c>
      <c r="G14" s="10">
        <f t="shared" si="0"/>
        <v>45.871192630298196</v>
      </c>
      <c r="H14" s="10">
        <f t="shared" si="0"/>
        <v>40.142455959100793</v>
      </c>
      <c r="I14" s="10">
        <f t="shared" si="0"/>
        <v>37.767678080865331</v>
      </c>
      <c r="J14" s="10">
        <f t="shared" si="0"/>
        <v>36.146001967041514</v>
      </c>
      <c r="K14" s="10">
        <f t="shared" si="0"/>
        <v>36.883607975023608</v>
      </c>
      <c r="L14" s="10">
        <f t="shared" si="0"/>
        <v>35.438718166903179</v>
      </c>
      <c r="M14" s="10">
        <f t="shared" si="0"/>
        <v>34.821083734070235</v>
      </c>
      <c r="N14" s="10">
        <f t="shared" si="0"/>
        <v>34.178760191202564</v>
      </c>
      <c r="O14" s="10">
        <f t="shared" si="0"/>
        <v>35.594802936452304</v>
      </c>
      <c r="P14" s="10">
        <f t="shared" si="0"/>
        <v>35.854669092745063</v>
      </c>
      <c r="Q14" s="10">
        <f t="shared" si="0"/>
        <v>36.093845311226033</v>
      </c>
      <c r="R14" s="10">
        <f t="shared" si="0"/>
        <v>35.547421623444137</v>
      </c>
      <c r="S14" s="10">
        <f t="shared" si="0"/>
        <v>33.663586431376274</v>
      </c>
      <c r="T14" s="10">
        <f t="shared" si="0"/>
        <v>35.605773907284934</v>
      </c>
      <c r="U14" s="10">
        <f t="shared" si="0"/>
        <v>33.514245191549186</v>
      </c>
      <c r="V14" s="10">
        <f t="shared" si="0"/>
        <v>32.726847291829529</v>
      </c>
      <c r="W14" s="10">
        <f t="shared" si="0"/>
        <v>28.627611308433302</v>
      </c>
    </row>
    <row r="15" spans="1:29" hidden="1" x14ac:dyDescent="0.35">
      <c r="C15" s="2" t="s">
        <v>272</v>
      </c>
      <c r="D15" s="10">
        <f>D14-'NMLOJ analize LT'!D17</f>
        <v>0</v>
      </c>
      <c r="E15" s="10">
        <f>E14-'NMLOJ analize LT'!E17</f>
        <v>0</v>
      </c>
      <c r="F15" s="10">
        <f>F14-'NMLOJ analize LT'!F17</f>
        <v>0</v>
      </c>
      <c r="G15" s="10">
        <f>G14-'NMLOJ analize LT'!G17</f>
        <v>0</v>
      </c>
      <c r="H15" s="10">
        <f>H14-'NMLOJ analize LT'!H17</f>
        <v>0</v>
      </c>
      <c r="I15" s="10">
        <f>I14-'NMLOJ analize LT'!I17</f>
        <v>0</v>
      </c>
      <c r="J15" s="10">
        <f>J14-'NMLOJ analize LT'!J17</f>
        <v>0</v>
      </c>
      <c r="K15" s="10">
        <f>K14-'NMLOJ analize LT'!K17</f>
        <v>0</v>
      </c>
      <c r="L15" s="10">
        <f>L14-'NMLOJ analize LT'!L17</f>
        <v>0</v>
      </c>
      <c r="M15" s="10">
        <f>M14-'NMLOJ analize LT'!M17</f>
        <v>0</v>
      </c>
      <c r="N15" s="10">
        <f>N14-'NMLOJ analize LT'!N17</f>
        <v>0</v>
      </c>
      <c r="O15" s="10">
        <f>O14-'NMLOJ analize LT'!O17</f>
        <v>0</v>
      </c>
      <c r="P15" s="10">
        <f>P14-'NMLOJ analize LT'!P17</f>
        <v>0</v>
      </c>
      <c r="Q15" s="10">
        <f>Q14-'NMLOJ analize LT'!Q17</f>
        <v>0</v>
      </c>
      <c r="R15" s="10">
        <f>R14-'NMLOJ analize LT'!R17</f>
        <v>0</v>
      </c>
      <c r="S15" s="10">
        <f>S14-'NMLOJ analize LT'!S17</f>
        <v>0</v>
      </c>
      <c r="T15" s="10">
        <f>T14-'NMLOJ analize LT'!T17</f>
        <v>0</v>
      </c>
      <c r="U15" s="10">
        <f>U14-'NMLOJ analize LT'!U17</f>
        <v>0</v>
      </c>
      <c r="V15" s="10">
        <f>V14-'NMLOJ analize LT'!V17</f>
        <v>0</v>
      </c>
      <c r="W15" s="10">
        <f>W14-'NMLOJ analize LT'!W17</f>
        <v>0</v>
      </c>
    </row>
    <row r="18" spans="1:23" ht="20.399999999999999" x14ac:dyDescent="0.35">
      <c r="A18" s="1" t="s">
        <v>418</v>
      </c>
    </row>
    <row r="20" spans="1:23" x14ac:dyDescent="0.35">
      <c r="C20" s="2" t="s">
        <v>14</v>
      </c>
      <c r="D20" s="12">
        <f t="shared" ref="D20:W20" si="1">D6/D$14</f>
        <v>0.23408331485584824</v>
      </c>
      <c r="E20" s="12">
        <f t="shared" si="1"/>
        <v>0.24287436422020936</v>
      </c>
      <c r="F20" s="12">
        <f t="shared" si="1"/>
        <v>0.2374914779104943</v>
      </c>
      <c r="G20" s="12">
        <f t="shared" si="1"/>
        <v>0.2447060204095467</v>
      </c>
      <c r="H20" s="12">
        <f t="shared" si="1"/>
        <v>0.28028297549764647</v>
      </c>
      <c r="I20" s="12">
        <f t="shared" si="1"/>
        <v>0.29550426626979687</v>
      </c>
      <c r="J20" s="12">
        <f t="shared" si="1"/>
        <v>0.29825533705857826</v>
      </c>
      <c r="K20" s="12">
        <f t="shared" si="1"/>
        <v>0.29039127645139617</v>
      </c>
      <c r="L20" s="12">
        <f t="shared" si="1"/>
        <v>0.28955519642872851</v>
      </c>
      <c r="M20" s="12">
        <f t="shared" si="1"/>
        <v>0.27267428183775694</v>
      </c>
      <c r="N20" s="12">
        <f t="shared" si="1"/>
        <v>0.26395085572244048</v>
      </c>
      <c r="O20" s="12">
        <f t="shared" si="1"/>
        <v>0.24308382927270078</v>
      </c>
      <c r="P20" s="12">
        <f t="shared" si="1"/>
        <v>0.23440698834118112</v>
      </c>
      <c r="Q20" s="12">
        <f t="shared" si="1"/>
        <v>0.20837087140894966</v>
      </c>
      <c r="R20" s="12">
        <f t="shared" si="1"/>
        <v>0.19688485635155617</v>
      </c>
      <c r="S20" s="12">
        <f t="shared" si="1"/>
        <v>0.19853220373961103</v>
      </c>
      <c r="T20" s="12">
        <f t="shared" si="1"/>
        <v>0.19103991441703469</v>
      </c>
      <c r="U20" s="12">
        <f t="shared" si="1"/>
        <v>0.18879004924137244</v>
      </c>
      <c r="V20" s="12">
        <f t="shared" si="1"/>
        <v>0.16599240224878722</v>
      </c>
      <c r="W20" s="12">
        <f t="shared" si="1"/>
        <v>0.18134684532588466</v>
      </c>
    </row>
    <row r="21" spans="1:23" x14ac:dyDescent="0.35">
      <c r="C21" s="2" t="s">
        <v>52</v>
      </c>
      <c r="D21" s="12">
        <f t="shared" ref="D21:W21" si="2">D7/D$14</f>
        <v>0.24702183684012613</v>
      </c>
      <c r="E21" s="12">
        <f t="shared" si="2"/>
        <v>0.23730076734406133</v>
      </c>
      <c r="F21" s="12">
        <f t="shared" si="2"/>
        <v>0.21160041422197334</v>
      </c>
      <c r="G21" s="12">
        <f t="shared" si="2"/>
        <v>0.27412090854805093</v>
      </c>
      <c r="H21" s="12">
        <f t="shared" si="2"/>
        <v>0.27618245409039355</v>
      </c>
      <c r="I21" s="12">
        <f t="shared" si="2"/>
        <v>0.28194243175872852</v>
      </c>
      <c r="J21" s="12">
        <f t="shared" si="2"/>
        <v>0.2960297243871311</v>
      </c>
      <c r="K21" s="12">
        <f t="shared" si="2"/>
        <v>0.2869346189550272</v>
      </c>
      <c r="L21" s="12">
        <f t="shared" si="2"/>
        <v>0.30847156910459106</v>
      </c>
      <c r="M21" s="12">
        <f t="shared" si="2"/>
        <v>0.28426234736385059</v>
      </c>
      <c r="N21" s="12">
        <f t="shared" si="2"/>
        <v>0.30864053994314417</v>
      </c>
      <c r="O21" s="12">
        <f t="shared" si="2"/>
        <v>0.32043180630505819</v>
      </c>
      <c r="P21" s="12">
        <f t="shared" si="2"/>
        <v>0.32918496526825342</v>
      </c>
      <c r="Q21" s="12">
        <f t="shared" si="2"/>
        <v>0.32348925140343798</v>
      </c>
      <c r="R21" s="12">
        <f t="shared" si="2"/>
        <v>0.33372530153287122</v>
      </c>
      <c r="S21" s="12">
        <f t="shared" si="2"/>
        <v>0.31309346737269483</v>
      </c>
      <c r="T21" s="12">
        <f t="shared" si="2"/>
        <v>0.29155585908711379</v>
      </c>
      <c r="U21" s="12">
        <f t="shared" si="2"/>
        <v>0.25991413353377529</v>
      </c>
      <c r="V21" s="12">
        <f t="shared" si="2"/>
        <v>0.27990633861902636</v>
      </c>
      <c r="W21" s="12">
        <f t="shared" si="2"/>
        <v>0.21051197513725811</v>
      </c>
    </row>
    <row r="22" spans="1:23" x14ac:dyDescent="0.35">
      <c r="C22" s="2" t="s">
        <v>155</v>
      </c>
      <c r="D22" s="12">
        <f t="shared" ref="D22:W22" si="3">D8/D$14</f>
        <v>1.8052994273620639E-3</v>
      </c>
      <c r="E22" s="12">
        <f t="shared" si="3"/>
        <v>1.9412601839952856E-3</v>
      </c>
      <c r="F22" s="12">
        <f t="shared" si="3"/>
        <v>1.7759322523507727E-3</v>
      </c>
      <c r="G22" s="12">
        <f t="shared" si="3"/>
        <v>1.1411301297936129E-3</v>
      </c>
      <c r="H22" s="12">
        <f t="shared" si="3"/>
        <v>9.6125159953627229E-4</v>
      </c>
      <c r="I22" s="12">
        <f t="shared" si="3"/>
        <v>1.057094373514774E-3</v>
      </c>
      <c r="J22" s="12">
        <f t="shared" si="3"/>
        <v>1.086897522880193E-3</v>
      </c>
      <c r="K22" s="12">
        <f t="shared" si="3"/>
        <v>1.2618613675624345E-3</v>
      </c>
      <c r="L22" s="12">
        <f t="shared" si="3"/>
        <v>1.2246774783330886E-3</v>
      </c>
      <c r="M22" s="12">
        <f t="shared" si="3"/>
        <v>1.3273567345859672E-3</v>
      </c>
      <c r="N22" s="12">
        <f t="shared" si="3"/>
        <v>1.2533514896490097E-3</v>
      </c>
      <c r="O22" s="12">
        <f t="shared" si="3"/>
        <v>1.1464033126648092E-3</v>
      </c>
      <c r="P22" s="12">
        <f t="shared" si="3"/>
        <v>1.1174834690667185E-3</v>
      </c>
      <c r="Q22" s="12">
        <f t="shared" si="3"/>
        <v>4.5137889464309322E-4</v>
      </c>
      <c r="R22" s="12">
        <f t="shared" si="3"/>
        <v>7.9640094012695052E-4</v>
      </c>
      <c r="S22" s="12">
        <f t="shared" si="3"/>
        <v>6.6617976209147351E-4</v>
      </c>
      <c r="T22" s="12">
        <f t="shared" si="3"/>
        <v>6.7180115400064294E-4</v>
      </c>
      <c r="U22" s="12">
        <f t="shared" si="3"/>
        <v>5.3037148527164412E-4</v>
      </c>
      <c r="V22" s="12">
        <f t="shared" si="3"/>
        <v>4.0669973130356887E-4</v>
      </c>
      <c r="W22" s="12">
        <f t="shared" si="3"/>
        <v>5.7398082651623282E-4</v>
      </c>
    </row>
    <row r="23" spans="1:23" x14ac:dyDescent="0.35">
      <c r="C23" s="2" t="s">
        <v>104</v>
      </c>
      <c r="D23" s="12">
        <f t="shared" ref="D23:W23" si="4">D9/D$14</f>
        <v>4.3857151572508281E-2</v>
      </c>
      <c r="E23" s="12">
        <f t="shared" si="4"/>
        <v>4.2188537850674106E-2</v>
      </c>
      <c r="F23" s="12">
        <f t="shared" si="4"/>
        <v>4.2030455221697911E-2</v>
      </c>
      <c r="G23" s="12">
        <f t="shared" si="4"/>
        <v>4.3722978205438558E-2</v>
      </c>
      <c r="H23" s="12">
        <f t="shared" si="4"/>
        <v>4.0592090031087789E-2</v>
      </c>
      <c r="I23" s="12">
        <f t="shared" si="4"/>
        <v>4.2550620847409883E-2</v>
      </c>
      <c r="J23" s="12">
        <f t="shared" si="4"/>
        <v>4.5079858254511183E-2</v>
      </c>
      <c r="K23" s="12">
        <f t="shared" si="4"/>
        <v>4.1393109117943729E-2</v>
      </c>
      <c r="L23" s="12">
        <f t="shared" si="4"/>
        <v>3.0680059814082505E-2</v>
      </c>
      <c r="M23" s="12">
        <f t="shared" si="4"/>
        <v>3.2475011844154564E-2</v>
      </c>
      <c r="N23" s="12">
        <f t="shared" si="4"/>
        <v>2.8039449178535038E-2</v>
      </c>
      <c r="O23" s="12">
        <f t="shared" si="4"/>
        <v>2.4836610246462543E-2</v>
      </c>
      <c r="P23" s="12">
        <f t="shared" si="4"/>
        <v>2.4322288450335201E-2</v>
      </c>
      <c r="Q23" s="12">
        <f t="shared" si="4"/>
        <v>2.3468541174319693E-2</v>
      </c>
      <c r="R23" s="12">
        <f t="shared" si="4"/>
        <v>2.2584556909597479E-2</v>
      </c>
      <c r="S23" s="12">
        <f t="shared" si="4"/>
        <v>2.0452257345033156E-2</v>
      </c>
      <c r="T23" s="12">
        <f t="shared" si="4"/>
        <v>1.9112839861618575E-2</v>
      </c>
      <c r="U23" s="12">
        <f t="shared" si="4"/>
        <v>1.7036977989859783E-2</v>
      </c>
      <c r="V23" s="12">
        <f t="shared" si="4"/>
        <v>1.8216315650312172E-2</v>
      </c>
      <c r="W23" s="12">
        <f t="shared" si="4"/>
        <v>2.0809227685643961E-2</v>
      </c>
    </row>
    <row r="24" spans="1:23" x14ac:dyDescent="0.35">
      <c r="C24" s="2" t="s">
        <v>75</v>
      </c>
      <c r="D24" s="12">
        <f t="shared" ref="D24:W24" si="5">D10/D$14</f>
        <v>0.17764241779471074</v>
      </c>
      <c r="E24" s="12">
        <f t="shared" si="5"/>
        <v>0.16444683246205488</v>
      </c>
      <c r="F24" s="12">
        <f t="shared" si="5"/>
        <v>0.17190045349261651</v>
      </c>
      <c r="G24" s="12">
        <f t="shared" si="5"/>
        <v>0.15543153755480743</v>
      </c>
      <c r="H24" s="12">
        <f t="shared" si="5"/>
        <v>0.14050311235930524</v>
      </c>
      <c r="I24" s="12">
        <f t="shared" si="5"/>
        <v>0.1300617419340028</v>
      </c>
      <c r="J24" s="12">
        <f t="shared" si="5"/>
        <v>0.11318983503986321</v>
      </c>
      <c r="K24" s="12">
        <f t="shared" si="5"/>
        <v>9.5712979120441924E-2</v>
      </c>
      <c r="L24" s="12">
        <f t="shared" si="5"/>
        <v>8.5132593842449367E-2</v>
      </c>
      <c r="M24" s="12">
        <f t="shared" si="5"/>
        <v>8.4823609240801415E-2</v>
      </c>
      <c r="N24" s="12">
        <f t="shared" si="5"/>
        <v>7.6622439940758333E-2</v>
      </c>
      <c r="O24" s="12">
        <f t="shared" si="5"/>
        <v>7.2342864338853702E-2</v>
      </c>
      <c r="P24" s="12">
        <f t="shared" si="5"/>
        <v>6.316527407188538E-2</v>
      </c>
      <c r="Q24" s="12">
        <f t="shared" si="5"/>
        <v>6.173074608116106E-2</v>
      </c>
      <c r="R24" s="12">
        <f t="shared" si="5"/>
        <v>6.0854483988040331E-2</v>
      </c>
      <c r="S24" s="12">
        <f t="shared" si="5"/>
        <v>5.9689421508789926E-2</v>
      </c>
      <c r="T24" s="12">
        <f t="shared" si="5"/>
        <v>5.3710109067696042E-2</v>
      </c>
      <c r="U24" s="12">
        <f t="shared" si="5"/>
        <v>4.6937951041686111E-2</v>
      </c>
      <c r="V24" s="12">
        <f t="shared" si="5"/>
        <v>4.8515519562325658E-2</v>
      </c>
      <c r="W24" s="12">
        <f t="shared" si="5"/>
        <v>5.0632586295210731E-2</v>
      </c>
    </row>
    <row r="25" spans="1:23" x14ac:dyDescent="0.35">
      <c r="C25" s="2" t="s">
        <v>196</v>
      </c>
      <c r="D25" s="12">
        <f t="shared" ref="D25:W25" si="6">D11/D$14</f>
        <v>6.0158792220814598E-2</v>
      </c>
      <c r="E25" s="12">
        <f t="shared" si="6"/>
        <v>5.9060005118779693E-2</v>
      </c>
      <c r="F25" s="12">
        <f t="shared" si="6"/>
        <v>6.0779070837429033E-2</v>
      </c>
      <c r="G25" s="12">
        <f t="shared" si="6"/>
        <v>1.1937484733381789E-2</v>
      </c>
      <c r="H25" s="12">
        <f t="shared" si="6"/>
        <v>1.262952820018132E-2</v>
      </c>
      <c r="I25" s="12">
        <f t="shared" si="6"/>
        <v>1.5297811430634883E-2</v>
      </c>
      <c r="J25" s="12">
        <f t="shared" si="6"/>
        <v>1.6736672580043997E-2</v>
      </c>
      <c r="K25" s="12">
        <f t="shared" si="6"/>
        <v>5.8749801930097448E-2</v>
      </c>
      <c r="L25" s="12">
        <f t="shared" si="6"/>
        <v>6.0809590331650017E-2</v>
      </c>
      <c r="M25" s="12">
        <f t="shared" si="6"/>
        <v>6.8367516682161802E-2</v>
      </c>
      <c r="N25" s="12">
        <f t="shared" si="6"/>
        <v>6.0476753520978817E-2</v>
      </c>
      <c r="O25" s="12">
        <f t="shared" si="6"/>
        <v>4.4160098843819204E-2</v>
      </c>
      <c r="P25" s="12">
        <f t="shared" si="6"/>
        <v>4.5330602544282596E-2</v>
      </c>
      <c r="Q25" s="12">
        <f t="shared" si="6"/>
        <v>4.7839902457357406E-2</v>
      </c>
      <c r="R25" s="12">
        <f t="shared" si="6"/>
        <v>2.7804755362288821E-2</v>
      </c>
      <c r="S25" s="12">
        <f t="shared" si="6"/>
        <v>4.7273858245737065E-2</v>
      </c>
      <c r="T25" s="12">
        <f t="shared" si="6"/>
        <v>5.9035311477106577E-2</v>
      </c>
      <c r="U25" s="12">
        <f t="shared" si="6"/>
        <v>5.825025507339375E-2</v>
      </c>
      <c r="V25" s="12">
        <f t="shared" si="6"/>
        <v>7.1133599128602759E-2</v>
      </c>
      <c r="W25" s="12">
        <f t="shared" si="6"/>
        <v>0.10289414555982401</v>
      </c>
    </row>
    <row r="26" spans="1:23" x14ac:dyDescent="0.35">
      <c r="C26" s="2" t="s">
        <v>297</v>
      </c>
      <c r="D26" s="12">
        <f t="shared" ref="D26:W26" si="7">D12/D$14</f>
        <v>0.22389473744067295</v>
      </c>
      <c r="E26" s="12">
        <f t="shared" si="7"/>
        <v>0.24076022224728957</v>
      </c>
      <c r="F26" s="12">
        <f t="shared" si="7"/>
        <v>0.26326909550937938</v>
      </c>
      <c r="G26" s="12">
        <f t="shared" si="7"/>
        <v>0.25786321528791489</v>
      </c>
      <c r="H26" s="12">
        <f t="shared" si="7"/>
        <v>0.23698939905103661</v>
      </c>
      <c r="I26" s="12">
        <f t="shared" si="7"/>
        <v>0.22086832182917915</v>
      </c>
      <c r="J26" s="12">
        <f t="shared" si="7"/>
        <v>0.21580435000840717</v>
      </c>
      <c r="K26" s="12">
        <f t="shared" si="7"/>
        <v>0.21331332715681708</v>
      </c>
      <c r="L26" s="12">
        <f t="shared" si="7"/>
        <v>0.21160220126424775</v>
      </c>
      <c r="M26" s="12">
        <f t="shared" si="7"/>
        <v>0.24344405449982603</v>
      </c>
      <c r="N26" s="12">
        <f t="shared" si="7"/>
        <v>0.24817323085298126</v>
      </c>
      <c r="O26" s="12">
        <f t="shared" si="7"/>
        <v>0.28324241094182778</v>
      </c>
      <c r="P26" s="12">
        <f t="shared" si="7"/>
        <v>0.29217327033704799</v>
      </c>
      <c r="Q26" s="12">
        <f t="shared" si="7"/>
        <v>0.32454109205030285</v>
      </c>
      <c r="R26" s="12">
        <f t="shared" si="7"/>
        <v>0.34862550781254908</v>
      </c>
      <c r="S26" s="12">
        <f t="shared" si="7"/>
        <v>0.35108768808154012</v>
      </c>
      <c r="T26" s="12">
        <f t="shared" si="7"/>
        <v>0.37644837338316078</v>
      </c>
      <c r="U26" s="12">
        <f t="shared" si="7"/>
        <v>0.41990248397187585</v>
      </c>
      <c r="V26" s="12">
        <f t="shared" si="7"/>
        <v>0.40710063201377183</v>
      </c>
      <c r="W26" s="12">
        <f t="shared" si="7"/>
        <v>0.42378721163669264</v>
      </c>
    </row>
    <row r="27" spans="1:23" hidden="1" x14ac:dyDescent="0.35">
      <c r="C27" s="2" t="s">
        <v>298</v>
      </c>
      <c r="D27" s="12" t="e">
        <f>#REF!/D$14</f>
        <v>#REF!</v>
      </c>
      <c r="E27" s="12" t="e">
        <f>#REF!/E$14</f>
        <v>#REF!</v>
      </c>
      <c r="F27" s="12" t="e">
        <f>#REF!/F$14</f>
        <v>#REF!</v>
      </c>
      <c r="G27" s="12" t="e">
        <f>#REF!/G$14</f>
        <v>#REF!</v>
      </c>
      <c r="H27" s="12" t="e">
        <f>#REF!/H$14</f>
        <v>#REF!</v>
      </c>
      <c r="I27" s="12" t="e">
        <f>#REF!/I$14</f>
        <v>#REF!</v>
      </c>
      <c r="J27" s="12" t="e">
        <f>#REF!/J$14</f>
        <v>#REF!</v>
      </c>
      <c r="K27" s="12" t="e">
        <f>#REF!/K$14</f>
        <v>#REF!</v>
      </c>
      <c r="L27" s="12" t="e">
        <f>#REF!/L$14</f>
        <v>#REF!</v>
      </c>
      <c r="M27" s="12" t="e">
        <f>#REF!/M$14</f>
        <v>#REF!</v>
      </c>
      <c r="N27" s="12" t="e">
        <f>#REF!/N$14</f>
        <v>#REF!</v>
      </c>
      <c r="O27" s="12" t="e">
        <f>#REF!/O$14</f>
        <v>#REF!</v>
      </c>
      <c r="P27" s="12" t="e">
        <f>#REF!/P$14</f>
        <v>#REF!</v>
      </c>
      <c r="Q27" s="12" t="e">
        <f>#REF!/Q$14</f>
        <v>#REF!</v>
      </c>
      <c r="R27" s="12" t="e">
        <f>#REF!/R$14</f>
        <v>#REF!</v>
      </c>
      <c r="S27" s="12" t="e">
        <f>#REF!/S$14</f>
        <v>#REF!</v>
      </c>
      <c r="T27" s="12" t="e">
        <f>#REF!/T$14</f>
        <v>#REF!</v>
      </c>
    </row>
    <row r="28" spans="1:23" x14ac:dyDescent="0.35">
      <c r="C28" s="2" t="s">
        <v>246</v>
      </c>
      <c r="D28" s="12">
        <f t="shared" ref="D28:W28" si="8">D13/D$14</f>
        <v>1.1536449847956914E-2</v>
      </c>
      <c r="E28" s="12">
        <f t="shared" si="8"/>
        <v>1.1428010572935816E-2</v>
      </c>
      <c r="F28" s="12">
        <f t="shared" si="8"/>
        <v>1.1153100554058852E-2</v>
      </c>
      <c r="G28" s="12">
        <f t="shared" si="8"/>
        <v>1.1076725131066141E-2</v>
      </c>
      <c r="H28" s="12">
        <f t="shared" si="8"/>
        <v>1.1859189170812854E-2</v>
      </c>
      <c r="I28" s="12">
        <f t="shared" si="8"/>
        <v>1.2717711556733194E-2</v>
      </c>
      <c r="J28" s="12">
        <f t="shared" si="8"/>
        <v>1.3817325148584846E-2</v>
      </c>
      <c r="K28" s="12">
        <f t="shared" si="8"/>
        <v>1.2243025900714121E-2</v>
      </c>
      <c r="L28" s="12">
        <f t="shared" si="8"/>
        <v>1.2524111735917928E-2</v>
      </c>
      <c r="M28" s="12">
        <f t="shared" si="8"/>
        <v>1.2625821796862552E-2</v>
      </c>
      <c r="N28" s="12">
        <f t="shared" si="8"/>
        <v>1.2843379351512838E-2</v>
      </c>
      <c r="O28" s="12">
        <f t="shared" si="8"/>
        <v>1.0755976738613147E-2</v>
      </c>
      <c r="P28" s="12">
        <f t="shared" si="8"/>
        <v>1.0299127517947712E-2</v>
      </c>
      <c r="Q28" s="12">
        <f t="shared" si="8"/>
        <v>1.0108216529828283E-2</v>
      </c>
      <c r="R28" s="12">
        <f t="shared" si="8"/>
        <v>8.724137102969801E-3</v>
      </c>
      <c r="S28" s="12">
        <f t="shared" si="8"/>
        <v>9.2049239445023533E-3</v>
      </c>
      <c r="T28" s="12">
        <f t="shared" si="8"/>
        <v>8.4257915522689599E-3</v>
      </c>
      <c r="U28" s="12">
        <f t="shared" si="8"/>
        <v>8.6377776627652118E-3</v>
      </c>
      <c r="V28" s="12">
        <f t="shared" si="8"/>
        <v>8.7284930458705057E-3</v>
      </c>
      <c r="W28" s="12">
        <f t="shared" si="8"/>
        <v>9.4440275329697419E-3</v>
      </c>
    </row>
    <row r="29" spans="1:23" hidden="1" x14ac:dyDescent="0.35">
      <c r="C29" s="2" t="s">
        <v>271</v>
      </c>
      <c r="D29" s="10" t="e">
        <f>SUM(D20:D28)</f>
        <v>#REF!</v>
      </c>
      <c r="E29" s="10" t="e">
        <f t="shared" ref="E29:S29" si="9">SUM(E20:E28)</f>
        <v>#REF!</v>
      </c>
      <c r="F29" s="10" t="e">
        <f t="shared" si="9"/>
        <v>#REF!</v>
      </c>
      <c r="G29" s="10" t="e">
        <f t="shared" si="9"/>
        <v>#REF!</v>
      </c>
      <c r="H29" s="10" t="e">
        <f t="shared" si="9"/>
        <v>#REF!</v>
      </c>
      <c r="I29" s="10" t="e">
        <f t="shared" si="9"/>
        <v>#REF!</v>
      </c>
      <c r="J29" s="10" t="e">
        <f t="shared" si="9"/>
        <v>#REF!</v>
      </c>
      <c r="K29" s="10" t="e">
        <f t="shared" si="9"/>
        <v>#REF!</v>
      </c>
      <c r="L29" s="10" t="e">
        <f t="shared" si="9"/>
        <v>#REF!</v>
      </c>
      <c r="M29" s="10" t="e">
        <f t="shared" si="9"/>
        <v>#REF!</v>
      </c>
      <c r="N29" s="10" t="e">
        <f t="shared" si="9"/>
        <v>#REF!</v>
      </c>
      <c r="O29" s="10" t="e">
        <f t="shared" si="9"/>
        <v>#REF!</v>
      </c>
      <c r="P29" s="10" t="e">
        <f t="shared" si="9"/>
        <v>#REF!</v>
      </c>
      <c r="Q29" s="10" t="e">
        <f t="shared" si="9"/>
        <v>#REF!</v>
      </c>
      <c r="R29" s="10" t="e">
        <f t="shared" si="9"/>
        <v>#REF!</v>
      </c>
      <c r="S29" s="10" t="e">
        <f t="shared" si="9"/>
        <v>#REF!</v>
      </c>
    </row>
    <row r="30" spans="1:23" x14ac:dyDescent="0.35"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spans="1:23" x14ac:dyDescent="0.35"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</row>
    <row r="48" spans="1:1" ht="20.399999999999999" x14ac:dyDescent="0.35">
      <c r="A48" s="1" t="s">
        <v>423</v>
      </c>
    </row>
    <row r="49" spans="1:16" ht="20.399999999999999" x14ac:dyDescent="0.35">
      <c r="A49" s="1"/>
    </row>
    <row r="50" spans="1:16" x14ac:dyDescent="0.35">
      <c r="D50" s="2" t="s">
        <v>273</v>
      </c>
      <c r="E50" s="2" t="s">
        <v>273</v>
      </c>
      <c r="F50" s="2" t="s">
        <v>273</v>
      </c>
      <c r="H50" s="2" t="s">
        <v>274</v>
      </c>
      <c r="I50" s="2" t="s">
        <v>274</v>
      </c>
      <c r="J50" s="2" t="s">
        <v>274</v>
      </c>
    </row>
    <row r="51" spans="1:16" x14ac:dyDescent="0.35">
      <c r="D51" s="47">
        <v>2022</v>
      </c>
      <c r="E51" s="47">
        <v>2023</v>
      </c>
      <c r="F51" s="47">
        <v>2024</v>
      </c>
      <c r="H51" s="47">
        <v>2022</v>
      </c>
      <c r="I51" s="47">
        <v>2023</v>
      </c>
      <c r="J51" s="47">
        <v>2024</v>
      </c>
    </row>
    <row r="52" spans="1:16" x14ac:dyDescent="0.35">
      <c r="C52" s="2" t="s">
        <v>63</v>
      </c>
      <c r="D52" s="10">
        <f>'NMLOJ analize LT'!U109</f>
        <v>7.8572680000000004</v>
      </c>
      <c r="E52" s="10">
        <f>'NMLOJ analize LT'!V109</f>
        <v>8.3234150000000007</v>
      </c>
      <c r="F52" s="10">
        <f>'NMLOJ analize LT'!W109</f>
        <v>5.1696020000000003</v>
      </c>
      <c r="G52" s="10"/>
      <c r="H52" s="12">
        <f>D52/U$14</f>
        <v>0.2344456202158853</v>
      </c>
      <c r="I52" s="12">
        <f t="shared" ref="I52:J52" si="10">E52/V$14</f>
        <v>0.25432987558437981</v>
      </c>
      <c r="J52" s="12">
        <f t="shared" si="10"/>
        <v>0.18058097632746278</v>
      </c>
      <c r="K52" s="10"/>
      <c r="L52" s="10"/>
      <c r="M52" s="10"/>
      <c r="N52" s="10"/>
      <c r="O52" s="10"/>
      <c r="P52" s="10"/>
    </row>
    <row r="53" spans="1:16" x14ac:dyDescent="0.35">
      <c r="C53" s="2" t="s">
        <v>299</v>
      </c>
      <c r="D53" s="10">
        <f>'NMLOJ analize LT'!U327</f>
        <v>7.3305220929999999</v>
      </c>
      <c r="E53" s="10">
        <f>'NMLOJ analize LT'!V327</f>
        <v>6.9014910049999996</v>
      </c>
      <c r="F53" s="10">
        <f>'NMLOJ analize LT'!W327</f>
        <v>5.9563420589999998</v>
      </c>
      <c r="G53" s="10"/>
      <c r="H53" s="12">
        <f>D54/U$14</f>
        <v>0.16898629128094078</v>
      </c>
      <c r="I53" s="12">
        <f t="shared" ref="I53:J53" si="11">E54/V$14</f>
        <v>0.14646901234500279</v>
      </c>
      <c r="J53" s="12">
        <f t="shared" si="11"/>
        <v>0.15972153424666</v>
      </c>
      <c r="K53" s="10"/>
      <c r="L53" s="10"/>
      <c r="M53" s="10"/>
      <c r="N53" s="10"/>
      <c r="O53" s="10"/>
      <c r="P53" s="10"/>
    </row>
    <row r="54" spans="1:16" x14ac:dyDescent="0.35">
      <c r="C54" s="2" t="s">
        <v>276</v>
      </c>
      <c r="D54" s="10">
        <f>'NMLOJ analize LT'!U64</f>
        <v>5.6634479999999998</v>
      </c>
      <c r="E54" s="10">
        <f>'NMLOJ analize LT'!V64</f>
        <v>4.793469</v>
      </c>
      <c r="F54" s="10">
        <f>'NMLOJ analize LT'!W64</f>
        <v>4.5724460000000002</v>
      </c>
      <c r="G54" s="10"/>
      <c r="H54" s="12">
        <f>D53/U$14</f>
        <v>0.21872854516348869</v>
      </c>
      <c r="I54" s="12">
        <f t="shared" ref="I54:J54" si="12">E53/V$14</f>
        <v>0.21088163315758807</v>
      </c>
      <c r="J54" s="12">
        <f t="shared" si="12"/>
        <v>0.20806283817488269</v>
      </c>
      <c r="K54" s="10"/>
      <c r="L54" s="10"/>
      <c r="M54" s="10"/>
      <c r="N54" s="10"/>
      <c r="O54" s="10"/>
      <c r="P54" s="10"/>
    </row>
    <row r="55" spans="1:16" x14ac:dyDescent="0.35">
      <c r="C55" s="2" t="s">
        <v>300</v>
      </c>
      <c r="D55" s="10">
        <f>'NMLOJ analize LT'!U326</f>
        <v>4.8844996580000002</v>
      </c>
      <c r="E55" s="10">
        <f>'NMLOJ analize LT'!V326</f>
        <v>4.7761438519999997</v>
      </c>
      <c r="F55" s="10">
        <f>'NMLOJ analize LT'!W326</f>
        <v>4.0024251509999997</v>
      </c>
      <c r="G55" s="10"/>
      <c r="H55" s="12">
        <f>D55/U$14</f>
        <v>0.14574398528395488</v>
      </c>
      <c r="I55" s="12">
        <f t="shared" ref="I55:J57" si="13">E55/V$14</f>
        <v>0.1459396259410663</v>
      </c>
      <c r="J55" s="12">
        <f t="shared" si="13"/>
        <v>0.13980995857034501</v>
      </c>
      <c r="K55" s="10"/>
      <c r="L55" s="10"/>
      <c r="M55" s="10"/>
      <c r="N55" s="10"/>
      <c r="O55" s="10"/>
      <c r="P55" s="10"/>
    </row>
    <row r="56" spans="1:16" x14ac:dyDescent="0.35">
      <c r="C56" s="10" t="s">
        <v>424</v>
      </c>
      <c r="D56" s="10">
        <f>'NMLOJ analize LT'!U350</f>
        <v>1.3905920000000001</v>
      </c>
      <c r="E56" s="10">
        <f>'NMLOJ analize LT'!V350</f>
        <v>1.7763040000000001</v>
      </c>
      <c r="F56" s="10">
        <f>'NMLOJ analize LT'!W350</f>
        <v>2.320894</v>
      </c>
      <c r="G56" s="10"/>
      <c r="H56" s="12">
        <f>D56/U$14</f>
        <v>4.1492565088431292E-2</v>
      </c>
      <c r="I56" s="12">
        <f t="shared" si="13"/>
        <v>5.4276661120469923E-2</v>
      </c>
      <c r="J56" s="12">
        <f t="shared" si="13"/>
        <v>8.1071870614517413E-2</v>
      </c>
      <c r="K56" s="10"/>
      <c r="L56" s="10"/>
      <c r="M56" s="10"/>
      <c r="N56" s="10"/>
      <c r="O56" s="10"/>
      <c r="P56" s="10"/>
    </row>
    <row r="57" spans="1:16" x14ac:dyDescent="0.35">
      <c r="C57" s="2" t="s">
        <v>275</v>
      </c>
      <c r="D57" s="10">
        <f>T14-SUM(D52:D56)</f>
        <v>8.4794441562849343</v>
      </c>
      <c r="E57" s="10">
        <f>U14-SUM(E52:E56)</f>
        <v>6.943422334549183</v>
      </c>
      <c r="F57" s="10">
        <f>V14-SUM(F52:F56)</f>
        <v>10.705138081829528</v>
      </c>
      <c r="G57" s="10"/>
      <c r="H57" s="12">
        <f>D57/U$14</f>
        <v>0.25301014860460219</v>
      </c>
      <c r="I57" s="12">
        <f t="shared" si="13"/>
        <v>0.21216288488267104</v>
      </c>
      <c r="J57" s="12">
        <f t="shared" si="13"/>
        <v>0.37394450995203854</v>
      </c>
      <c r="K57" s="10"/>
      <c r="L57" s="10"/>
      <c r="M57" s="10"/>
      <c r="N57" s="10"/>
      <c r="O57" s="10"/>
      <c r="P57" s="10"/>
    </row>
    <row r="58" spans="1:16" x14ac:dyDescent="0.35">
      <c r="G58" s="10"/>
      <c r="H58" s="12"/>
      <c r="I58" s="12"/>
      <c r="J58" s="12"/>
      <c r="K58" s="10"/>
      <c r="L58" s="10"/>
      <c r="M58" s="10"/>
      <c r="N58" s="10"/>
      <c r="O58" s="10"/>
      <c r="P58" s="10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1CF78-8AEC-47D3-870B-D8BA41D7864E}">
  <dimension ref="A1:AC393"/>
  <sheetViews>
    <sheetView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A387" sqref="A387:XFD387"/>
    </sheetView>
  </sheetViews>
  <sheetFormatPr defaultRowHeight="14.4" x14ac:dyDescent="0.3"/>
  <cols>
    <col min="1" max="1" width="9.77734375" customWidth="1"/>
    <col min="3" max="3" width="66.44140625" customWidth="1"/>
    <col min="4" max="4" width="10.77734375" customWidth="1"/>
    <col min="5" max="6" width="10.44140625" bestFit="1" customWidth="1"/>
    <col min="7" max="7" width="11.44140625" customWidth="1"/>
    <col min="8" max="9" width="11" customWidth="1"/>
    <col min="10" max="10" width="10.44140625" bestFit="1" customWidth="1"/>
    <col min="11" max="11" width="10.77734375" customWidth="1"/>
    <col min="12" max="12" width="10.44140625" bestFit="1" customWidth="1"/>
    <col min="13" max="13" width="10.44140625" customWidth="1"/>
    <col min="14" max="15" width="10.44140625" bestFit="1" customWidth="1"/>
    <col min="16" max="16" width="9.44140625" bestFit="1" customWidth="1"/>
    <col min="17" max="17" width="10.44140625" bestFit="1" customWidth="1"/>
    <col min="18" max="19" width="9.44140625" bestFit="1" customWidth="1"/>
    <col min="20" max="20" width="9.44140625" customWidth="1"/>
    <col min="21" max="21" width="9.5546875" bestFit="1" customWidth="1"/>
    <col min="22" max="22" width="9.77734375" customWidth="1"/>
  </cols>
  <sheetData>
    <row r="1" spans="1:29" ht="20.399999999999999" x14ac:dyDescent="0.35">
      <c r="A1" s="1" t="s">
        <v>301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</row>
    <row r="2" spans="1:29" ht="20.399999999999999" x14ac:dyDescent="0.45">
      <c r="A2" s="2" t="s">
        <v>1</v>
      </c>
      <c r="B2" s="3" t="s">
        <v>305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</row>
    <row r="3" spans="1:29" ht="18" x14ac:dyDescent="0.35">
      <c r="A3" s="4"/>
      <c r="B3" s="5" t="s">
        <v>2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</row>
    <row r="4" spans="1:29" ht="18" x14ac:dyDescent="0.35">
      <c r="A4" s="6"/>
      <c r="B4" s="5" t="s">
        <v>3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</row>
    <row r="5" spans="1:29" ht="18" x14ac:dyDescent="0.35">
      <c r="A5" s="2" t="s">
        <v>4</v>
      </c>
      <c r="B5" s="28"/>
      <c r="C5" s="28"/>
      <c r="D5" s="2">
        <v>2005</v>
      </c>
      <c r="E5" s="2">
        <v>2006</v>
      </c>
      <c r="F5" s="2">
        <v>2007</v>
      </c>
      <c r="G5" s="2">
        <v>2008</v>
      </c>
      <c r="H5" s="2">
        <v>2009</v>
      </c>
      <c r="I5" s="2">
        <v>2010</v>
      </c>
      <c r="J5" s="2">
        <v>2011</v>
      </c>
      <c r="K5" s="2">
        <v>2012</v>
      </c>
      <c r="L5" s="2">
        <v>2013</v>
      </c>
      <c r="M5" s="2">
        <v>2014</v>
      </c>
      <c r="N5" s="2">
        <v>2015</v>
      </c>
      <c r="O5" s="2">
        <v>2016</v>
      </c>
      <c r="P5" s="2">
        <v>2017</v>
      </c>
      <c r="Q5" s="2">
        <v>2018</v>
      </c>
      <c r="R5" s="2">
        <v>2019</v>
      </c>
      <c r="S5" s="7">
        <v>2020</v>
      </c>
      <c r="T5" s="7">
        <v>2021</v>
      </c>
      <c r="U5" s="7">
        <v>2022</v>
      </c>
      <c r="V5" s="7">
        <v>2023</v>
      </c>
      <c r="W5" s="7">
        <v>2024</v>
      </c>
      <c r="X5" s="8">
        <v>2025</v>
      </c>
      <c r="Y5" s="8">
        <v>2026</v>
      </c>
      <c r="Z5" s="8">
        <v>2027</v>
      </c>
      <c r="AA5" s="8">
        <v>2028</v>
      </c>
      <c r="AB5" s="8">
        <v>2029</v>
      </c>
      <c r="AC5" s="8">
        <v>2030</v>
      </c>
    </row>
    <row r="8" spans="1:29" ht="18" x14ac:dyDescent="0.35">
      <c r="A8" s="9" t="s">
        <v>5</v>
      </c>
      <c r="B8" s="28"/>
      <c r="C8" s="28"/>
      <c r="D8" s="49">
        <v>28.120462883183183</v>
      </c>
      <c r="E8" s="49">
        <v>25.949403191409179</v>
      </c>
      <c r="F8" s="49">
        <v>22.326277766574194</v>
      </c>
      <c r="G8" s="49">
        <v>19.531734222869158</v>
      </c>
      <c r="H8" s="10">
        <v>18.863322184082172</v>
      </c>
      <c r="I8" s="10">
        <v>18.111941072794508</v>
      </c>
      <c r="J8" s="10">
        <v>19.217776213758771</v>
      </c>
      <c r="K8" s="10">
        <v>17.000492250040082</v>
      </c>
      <c r="L8" s="10">
        <v>14.79131596251251</v>
      </c>
      <c r="M8" s="10">
        <v>13.417098929839465</v>
      </c>
      <c r="N8" s="10">
        <v>15.370377072863942</v>
      </c>
      <c r="O8" s="10">
        <v>14.996637181960811</v>
      </c>
      <c r="P8" s="10">
        <v>13.397307071031111</v>
      </c>
      <c r="Q8" s="10">
        <v>13.360322928954208</v>
      </c>
      <c r="R8" s="10">
        <v>12.103613131748235</v>
      </c>
      <c r="S8" s="10">
        <v>11.465862270409854</v>
      </c>
      <c r="T8" s="50">
        <v>11.487526363583898</v>
      </c>
      <c r="U8" s="50">
        <v>11.643949156481833</v>
      </c>
      <c r="V8" s="50">
        <v>9.2305847339135223</v>
      </c>
      <c r="W8" s="50">
        <v>9.219564922625139</v>
      </c>
      <c r="X8" s="28"/>
      <c r="Y8" s="28"/>
      <c r="Z8" s="28"/>
      <c r="AA8" s="28"/>
      <c r="AB8" s="28"/>
      <c r="AC8" s="28"/>
    </row>
    <row r="9" spans="1:29" ht="18" x14ac:dyDescent="0.35">
      <c r="A9" s="9" t="s">
        <v>10</v>
      </c>
      <c r="B9" s="28"/>
      <c r="C9" s="28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28"/>
      <c r="U9" s="28"/>
      <c r="V9" s="28"/>
      <c r="W9" s="28"/>
      <c r="X9" s="28"/>
      <c r="Y9" s="28"/>
      <c r="Z9" s="28"/>
      <c r="AA9" s="28"/>
      <c r="AB9" s="28"/>
      <c r="AC9" s="28"/>
    </row>
    <row r="10" spans="1:29" ht="18" x14ac:dyDescent="0.35">
      <c r="A10" s="13" t="s">
        <v>11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14"/>
      <c r="T10" s="16"/>
      <c r="U10" s="15"/>
      <c r="V10" s="15"/>
      <c r="W10" s="15" t="s">
        <v>302</v>
      </c>
      <c r="X10" s="16" t="s">
        <v>302</v>
      </c>
      <c r="Y10" s="16" t="s">
        <v>302</v>
      </c>
      <c r="Z10" s="16" t="s">
        <v>302</v>
      </c>
      <c r="AA10" s="16" t="s">
        <v>302</v>
      </c>
      <c r="AB10" s="16" t="s">
        <v>302</v>
      </c>
      <c r="AC10" s="16" t="s">
        <v>303</v>
      </c>
    </row>
    <row r="11" spans="1:29" ht="18" x14ac:dyDescent="0.35">
      <c r="A11" s="17" t="s">
        <v>6</v>
      </c>
      <c r="B11" s="17"/>
      <c r="C11" s="17"/>
      <c r="D11" s="17"/>
      <c r="E11" s="18">
        <f t="shared" ref="E11:W11" si="0">(E8-$D$8)/$D$8</f>
        <v>-7.7205688284468416E-2</v>
      </c>
      <c r="F11" s="18">
        <f t="shared" si="0"/>
        <v>-0.20604871053079546</v>
      </c>
      <c r="G11" s="18">
        <f t="shared" si="0"/>
        <v>-0.30542629031367485</v>
      </c>
      <c r="H11" s="18">
        <f t="shared" si="0"/>
        <v>-0.32919588619705964</v>
      </c>
      <c r="I11" s="18">
        <f t="shared" si="0"/>
        <v>-0.35591596951891036</v>
      </c>
      <c r="J11" s="18">
        <f t="shared" si="0"/>
        <v>-0.31659104284334044</v>
      </c>
      <c r="K11" s="18">
        <f t="shared" si="0"/>
        <v>-0.39544052597345941</v>
      </c>
      <c r="L11" s="18">
        <f t="shared" si="0"/>
        <v>-0.47400168966073003</v>
      </c>
      <c r="M11" s="18">
        <f t="shared" si="0"/>
        <v>-0.52287062323347233</v>
      </c>
      <c r="N11" s="18">
        <f t="shared" si="0"/>
        <v>-0.4534095282600823</v>
      </c>
      <c r="O11" s="18">
        <f t="shared" si="0"/>
        <v>-0.46670020176199817</v>
      </c>
      <c r="P11" s="18">
        <f t="shared" si="0"/>
        <v>-0.5235744473095757</v>
      </c>
      <c r="Q11" s="18">
        <f t="shared" si="0"/>
        <v>-0.52488965119617392</v>
      </c>
      <c r="R11" s="18">
        <f t="shared" si="0"/>
        <v>-0.56957987562194312</v>
      </c>
      <c r="S11" s="19">
        <f t="shared" si="0"/>
        <v>-0.59225912041203421</v>
      </c>
      <c r="T11" s="26">
        <f t="shared" si="0"/>
        <v>-0.59148871726241181</v>
      </c>
      <c r="U11" s="26">
        <f t="shared" si="0"/>
        <v>-0.5859261206028995</v>
      </c>
      <c r="V11" s="26">
        <f t="shared" si="0"/>
        <v>-0.67174847824309225</v>
      </c>
      <c r="W11" s="20">
        <f t="shared" si="0"/>
        <v>-0.67214035697333085</v>
      </c>
      <c r="X11" s="28"/>
      <c r="Y11" s="28"/>
      <c r="Z11" s="28"/>
      <c r="AA11" s="28"/>
      <c r="AB11" s="28"/>
      <c r="AC11" s="28"/>
    </row>
    <row r="12" spans="1:29" ht="18" x14ac:dyDescent="0.35">
      <c r="A12" s="11" t="s">
        <v>7</v>
      </c>
      <c r="B12" s="28"/>
      <c r="C12" s="28"/>
      <c r="D12" s="10"/>
      <c r="E12" s="21">
        <f>(E8-D8)/D8</f>
        <v>-7.7205688284468416E-2</v>
      </c>
      <c r="F12" s="21">
        <f>(F8-E8)/E8</f>
        <v>-0.13962268797127705</v>
      </c>
      <c r="G12" s="21">
        <f>(G8-F8)/F8</f>
        <v>-0.12516835869026449</v>
      </c>
      <c r="H12" s="21">
        <f t="shared" ref="H12:W12" si="1">(H8-G8)/G8</f>
        <v>-3.422184795062188E-2</v>
      </c>
      <c r="I12" s="21">
        <f t="shared" si="1"/>
        <v>-3.9832915111937033E-2</v>
      </c>
      <c r="J12" s="21">
        <f t="shared" si="1"/>
        <v>6.105558407681165E-2</v>
      </c>
      <c r="K12" s="21">
        <f t="shared" si="1"/>
        <v>-0.11537671888026499</v>
      </c>
      <c r="L12" s="21">
        <f t="shared" si="1"/>
        <v>-0.12994778357211181</v>
      </c>
      <c r="M12" s="21">
        <f t="shared" si="1"/>
        <v>-9.2907016262508038E-2</v>
      </c>
      <c r="N12" s="21">
        <f t="shared" si="1"/>
        <v>0.14558125815711248</v>
      </c>
      <c r="O12" s="21">
        <f t="shared" si="1"/>
        <v>-2.4315596756761468E-2</v>
      </c>
      <c r="P12" s="21">
        <f t="shared" si="1"/>
        <v>-0.10664591611601468</v>
      </c>
      <c r="Q12" s="21">
        <f t="shared" si="1"/>
        <v>-2.7605653793570197E-3</v>
      </c>
      <c r="R12" s="21">
        <f t="shared" si="1"/>
        <v>-9.406283095766034E-2</v>
      </c>
      <c r="S12" s="22">
        <f t="shared" si="1"/>
        <v>-5.2690948925452355E-2</v>
      </c>
      <c r="T12" s="23">
        <f t="shared" si="1"/>
        <v>1.8894429972312536E-3</v>
      </c>
      <c r="U12" s="23">
        <f t="shared" si="1"/>
        <v>1.3616751591866108E-2</v>
      </c>
      <c r="V12" s="23">
        <f t="shared" si="1"/>
        <v>-0.20726339407149197</v>
      </c>
      <c r="W12" s="23">
        <f t="shared" si="1"/>
        <v>-1.1938367509802541E-3</v>
      </c>
      <c r="X12" s="28"/>
      <c r="Y12" s="28"/>
      <c r="Z12" s="28"/>
      <c r="AA12" s="28"/>
      <c r="AB12" s="28"/>
      <c r="AC12" s="28"/>
    </row>
    <row r="13" spans="1:29" ht="18" x14ac:dyDescent="0.35">
      <c r="A13" s="11"/>
      <c r="B13" s="11"/>
      <c r="C13" s="11"/>
      <c r="D13" s="11"/>
      <c r="E13" s="5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28"/>
      <c r="U13" s="28"/>
      <c r="V13" s="28"/>
      <c r="W13" s="28"/>
      <c r="X13" s="28"/>
      <c r="Y13" s="28"/>
      <c r="Z13" s="28"/>
      <c r="AA13" s="28"/>
      <c r="AB13" s="28"/>
      <c r="AC13" s="28"/>
    </row>
    <row r="16" spans="1:29" ht="18" x14ac:dyDescent="0.35">
      <c r="A16" s="24" t="s">
        <v>14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</row>
    <row r="17" spans="1:23" ht="18" x14ac:dyDescent="0.35">
      <c r="A17" s="2" t="s">
        <v>15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</row>
    <row r="18" spans="1:23" ht="18" x14ac:dyDescent="0.35">
      <c r="A18" s="4" t="s">
        <v>16</v>
      </c>
      <c r="B18" s="4"/>
      <c r="C18" s="4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</row>
    <row r="19" spans="1:23" ht="18" x14ac:dyDescent="0.35">
      <c r="A19" s="4" t="s">
        <v>17</v>
      </c>
      <c r="B19" s="4"/>
      <c r="C19" s="4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</row>
    <row r="20" spans="1:23" ht="18" x14ac:dyDescent="0.35">
      <c r="A20" s="4" t="s">
        <v>18</v>
      </c>
      <c r="B20" s="4"/>
      <c r="C20" s="4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</row>
    <row r="21" spans="1:23" ht="18" x14ac:dyDescent="0.35">
      <c r="A21" s="4" t="s">
        <v>19</v>
      </c>
      <c r="B21" s="4"/>
      <c r="C21" s="4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</row>
    <row r="22" spans="1:23" ht="18" x14ac:dyDescent="0.35">
      <c r="A22" s="4" t="s">
        <v>20</v>
      </c>
      <c r="B22" s="4"/>
      <c r="C22" s="4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</row>
    <row r="23" spans="1:23" ht="18" x14ac:dyDescent="0.35">
      <c r="A23" s="4" t="s">
        <v>21</v>
      </c>
      <c r="B23" s="4"/>
      <c r="C23" s="4"/>
      <c r="D23" s="52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</row>
    <row r="24" spans="1:23" ht="18" x14ac:dyDescent="0.35">
      <c r="A24" s="25" t="s">
        <v>22</v>
      </c>
      <c r="B24" s="25"/>
      <c r="C24" s="25"/>
      <c r="D24" s="10">
        <f t="shared" ref="D24:W24" si="2">D30+D38+D45+D56+D63+D70</f>
        <v>20.639598000000003</v>
      </c>
      <c r="E24" s="10">
        <f t="shared" si="2"/>
        <v>18.123249000000001</v>
      </c>
      <c r="F24" s="10">
        <f t="shared" si="2"/>
        <v>16.669014000000001</v>
      </c>
      <c r="G24" s="10">
        <f t="shared" si="2"/>
        <v>9.9292339999999992</v>
      </c>
      <c r="H24" s="10">
        <f t="shared" si="2"/>
        <v>11.064748999999999</v>
      </c>
      <c r="I24" s="10">
        <f t="shared" si="2"/>
        <v>9.2987990000000007</v>
      </c>
      <c r="J24" s="10">
        <f t="shared" si="2"/>
        <v>8.3092620000000004</v>
      </c>
      <c r="K24" s="10">
        <f t="shared" si="2"/>
        <v>7.5304760000000002</v>
      </c>
      <c r="L24" s="10">
        <f t="shared" si="2"/>
        <v>6.5057580000000002</v>
      </c>
      <c r="M24" s="10">
        <f t="shared" si="2"/>
        <v>5.9032939999999998</v>
      </c>
      <c r="N24" s="10">
        <f t="shared" si="2"/>
        <v>7.5124179999999994</v>
      </c>
      <c r="O24" s="10">
        <f t="shared" si="2"/>
        <v>6.9125979999999991</v>
      </c>
      <c r="P24" s="10">
        <f t="shared" si="2"/>
        <v>6.1820309999999994</v>
      </c>
      <c r="Q24" s="10">
        <f t="shared" si="2"/>
        <v>5.8361489999999998</v>
      </c>
      <c r="R24" s="10">
        <f t="shared" si="2"/>
        <v>4.9618989999999998</v>
      </c>
      <c r="S24" s="10">
        <f t="shared" si="2"/>
        <v>4.8024039999999992</v>
      </c>
      <c r="T24" s="10">
        <f t="shared" si="2"/>
        <v>4.2733020000000002</v>
      </c>
      <c r="U24" s="10">
        <f t="shared" si="2"/>
        <v>5.759989</v>
      </c>
      <c r="V24" s="10">
        <f t="shared" si="2"/>
        <v>4.3075379999999992</v>
      </c>
      <c r="W24" s="10">
        <f t="shared" si="2"/>
        <v>3.442933</v>
      </c>
    </row>
    <row r="25" spans="1:23" ht="18" x14ac:dyDescent="0.35">
      <c r="A25" s="17" t="s">
        <v>6</v>
      </c>
      <c r="B25" s="17"/>
      <c r="C25" s="17"/>
      <c r="D25" s="17"/>
      <c r="E25" s="18">
        <f t="shared" ref="E25:W25" si="3">(E24-$D24)/$D24</f>
        <v>-0.12191850829652794</v>
      </c>
      <c r="F25" s="18">
        <f t="shared" si="3"/>
        <v>-0.19237700269162228</v>
      </c>
      <c r="G25" s="18">
        <f t="shared" si="3"/>
        <v>-0.51892309142842807</v>
      </c>
      <c r="H25" s="18">
        <f t="shared" si="3"/>
        <v>-0.46390675826147404</v>
      </c>
      <c r="I25" s="18">
        <f t="shared" si="3"/>
        <v>-0.54946801773949283</v>
      </c>
      <c r="J25" s="18">
        <f t="shared" si="3"/>
        <v>-0.597411635633601</v>
      </c>
      <c r="K25" s="18">
        <f t="shared" si="3"/>
        <v>-0.63514425038704736</v>
      </c>
      <c r="L25" s="18">
        <f t="shared" si="3"/>
        <v>-0.68479240729397928</v>
      </c>
      <c r="M25" s="18">
        <f t="shared" si="3"/>
        <v>-0.71398212310142872</v>
      </c>
      <c r="N25" s="18">
        <f t="shared" si="3"/>
        <v>-0.63601917052841828</v>
      </c>
      <c r="O25" s="18">
        <f t="shared" si="3"/>
        <v>-0.66508078306563922</v>
      </c>
      <c r="P25" s="18">
        <f t="shared" si="3"/>
        <v>-0.70047716045632291</v>
      </c>
      <c r="Q25" s="18">
        <f t="shared" si="3"/>
        <v>-0.71723533568822428</v>
      </c>
      <c r="R25" s="18">
        <f t="shared" si="3"/>
        <v>-0.75959323432559112</v>
      </c>
      <c r="S25" s="18">
        <f t="shared" si="3"/>
        <v>-0.76732085576472964</v>
      </c>
      <c r="T25" s="26">
        <f t="shared" si="3"/>
        <v>-0.79295614187834473</v>
      </c>
      <c r="U25" s="26">
        <f t="shared" si="3"/>
        <v>-0.72092533003792025</v>
      </c>
      <c r="V25" s="26">
        <f t="shared" si="3"/>
        <v>-0.79129738864099985</v>
      </c>
      <c r="W25" s="26">
        <f t="shared" si="3"/>
        <v>-0.83318798166514685</v>
      </c>
    </row>
    <row r="26" spans="1:23" ht="18" x14ac:dyDescent="0.35">
      <c r="A26" s="11" t="s">
        <v>7</v>
      </c>
      <c r="B26" s="28"/>
      <c r="C26" s="28"/>
      <c r="D26" s="10"/>
      <c r="E26" s="21">
        <f t="shared" ref="E26:W26" si="4">(E24-D24)/D24</f>
        <v>-0.12191850829652794</v>
      </c>
      <c r="F26" s="21">
        <f t="shared" si="4"/>
        <v>-8.0241407045723454E-2</v>
      </c>
      <c r="G26" s="21">
        <f t="shared" si="4"/>
        <v>-0.40432985418333689</v>
      </c>
      <c r="H26" s="21">
        <f t="shared" si="4"/>
        <v>0.11436078553491638</v>
      </c>
      <c r="I26" s="21">
        <f t="shared" si="4"/>
        <v>-0.1596014514201812</v>
      </c>
      <c r="J26" s="21">
        <f t="shared" si="4"/>
        <v>-0.10641557044087094</v>
      </c>
      <c r="K26" s="21">
        <f t="shared" si="4"/>
        <v>-9.3725050431674936E-2</v>
      </c>
      <c r="L26" s="21">
        <f t="shared" si="4"/>
        <v>-0.13607612586508475</v>
      </c>
      <c r="M26" s="21">
        <f t="shared" si="4"/>
        <v>-9.260473568183758E-2</v>
      </c>
      <c r="N26" s="21">
        <f t="shared" si="4"/>
        <v>0.27258069816614244</v>
      </c>
      <c r="O26" s="21">
        <f t="shared" si="4"/>
        <v>-7.9843799958948011E-2</v>
      </c>
      <c r="P26" s="21">
        <f t="shared" si="4"/>
        <v>-0.10568631359729003</v>
      </c>
      <c r="Q26" s="21">
        <f t="shared" si="4"/>
        <v>-5.5949573853641243E-2</v>
      </c>
      <c r="R26" s="21">
        <f t="shared" si="4"/>
        <v>-0.14979912267490086</v>
      </c>
      <c r="S26" s="22">
        <f t="shared" si="4"/>
        <v>-3.2143943276556133E-2</v>
      </c>
      <c r="T26" s="23">
        <f t="shared" si="4"/>
        <v>-0.11017440431916997</v>
      </c>
      <c r="U26" s="23">
        <f t="shared" si="4"/>
        <v>0.34790122486077507</v>
      </c>
      <c r="V26" s="23">
        <f t="shared" si="4"/>
        <v>-0.25216211350403633</v>
      </c>
      <c r="W26" s="23">
        <f t="shared" si="4"/>
        <v>-0.20071906504365122</v>
      </c>
    </row>
    <row r="27" spans="1:23" ht="18" x14ac:dyDescent="0.35">
      <c r="A27" s="2" t="s">
        <v>168</v>
      </c>
      <c r="B27" s="28"/>
      <c r="C27" s="28"/>
      <c r="D27" s="12">
        <f t="shared" ref="D27:W27" si="5">D24/D$8</f>
        <v>0.7339707772855707</v>
      </c>
      <c r="E27" s="12">
        <f t="shared" si="5"/>
        <v>0.69840716051611906</v>
      </c>
      <c r="F27" s="12">
        <f t="shared" si="5"/>
        <v>0.74660963078028297</v>
      </c>
      <c r="G27" s="12">
        <f t="shared" si="5"/>
        <v>0.50836417732810124</v>
      </c>
      <c r="H27" s="12">
        <f t="shared" si="5"/>
        <v>0.58657477680877423</v>
      </c>
      <c r="I27" s="12">
        <f t="shared" si="5"/>
        <v>0.51340709218447567</v>
      </c>
      <c r="J27" s="12">
        <f t="shared" si="5"/>
        <v>0.43237375165452646</v>
      </c>
      <c r="K27" s="12">
        <f t="shared" si="5"/>
        <v>0.44295635027757774</v>
      </c>
      <c r="L27" s="12">
        <f t="shared" si="5"/>
        <v>0.43983632129070599</v>
      </c>
      <c r="M27" s="12">
        <f t="shared" si="5"/>
        <v>0.4399828927899716</v>
      </c>
      <c r="N27" s="12">
        <f t="shared" si="5"/>
        <v>0.48875951216987423</v>
      </c>
      <c r="O27" s="12">
        <f t="shared" si="5"/>
        <v>0.46094320454155152</v>
      </c>
      <c r="P27" s="12">
        <f t="shared" si="5"/>
        <v>0.46143832989895073</v>
      </c>
      <c r="Q27" s="12">
        <f t="shared" si="5"/>
        <v>0.43682694131232574</v>
      </c>
      <c r="R27" s="12">
        <f t="shared" si="5"/>
        <v>0.40995188345740752</v>
      </c>
      <c r="S27" s="12">
        <f t="shared" si="5"/>
        <v>0.41884368456035315</v>
      </c>
      <c r="T27" s="27">
        <f t="shared" si="5"/>
        <v>0.37199496782410935</v>
      </c>
      <c r="U27" s="27">
        <f t="shared" si="5"/>
        <v>0.49467658460133251</v>
      </c>
      <c r="V27" s="27">
        <f t="shared" si="5"/>
        <v>0.46665927719334394</v>
      </c>
      <c r="W27" s="27">
        <f t="shared" si="5"/>
        <v>0.37343768701611074</v>
      </c>
    </row>
    <row r="29" spans="1:23" ht="18" x14ac:dyDescent="0.35">
      <c r="A29" s="9" t="s">
        <v>24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</row>
    <row r="30" spans="1:23" ht="18" x14ac:dyDescent="0.35">
      <c r="A30" s="2" t="s">
        <v>22</v>
      </c>
      <c r="B30" s="28"/>
      <c r="C30" s="28"/>
      <c r="D30" s="10">
        <f t="shared" ref="D30:W30" si="6">D34+D35</f>
        <v>6.3171239999999997</v>
      </c>
      <c r="E30" s="10">
        <f t="shared" si="6"/>
        <v>3.8007020000000002</v>
      </c>
      <c r="F30" s="10">
        <f t="shared" si="6"/>
        <v>4.9860850000000001</v>
      </c>
      <c r="G30" s="10">
        <f t="shared" si="6"/>
        <v>2.420868</v>
      </c>
      <c r="H30" s="10">
        <f t="shared" si="6"/>
        <v>3.117292</v>
      </c>
      <c r="I30" s="10">
        <f t="shared" si="6"/>
        <v>3.1172740000000001</v>
      </c>
      <c r="J30" s="10">
        <f t="shared" si="6"/>
        <v>1.630487</v>
      </c>
      <c r="K30" s="10">
        <f t="shared" si="6"/>
        <v>1.691781</v>
      </c>
      <c r="L30" s="10">
        <f t="shared" si="6"/>
        <v>1.201978</v>
      </c>
      <c r="M30" s="10">
        <f t="shared" si="6"/>
        <v>1.0488709999999999</v>
      </c>
      <c r="N30" s="10">
        <f t="shared" si="6"/>
        <v>0.91996999999999995</v>
      </c>
      <c r="O30" s="10">
        <f t="shared" si="6"/>
        <v>0.62252600000000002</v>
      </c>
      <c r="P30" s="10">
        <f t="shared" si="6"/>
        <v>0.66644900000000007</v>
      </c>
      <c r="Q30" s="10">
        <f t="shared" si="6"/>
        <v>0.69838299999999998</v>
      </c>
      <c r="R30" s="10">
        <f t="shared" si="6"/>
        <v>0.49691300000000005</v>
      </c>
      <c r="S30" s="10">
        <f t="shared" si="6"/>
        <v>0.50554700000000008</v>
      </c>
      <c r="T30" s="29">
        <f t="shared" si="6"/>
        <v>0.73145000000000004</v>
      </c>
      <c r="U30" s="29">
        <f t="shared" si="6"/>
        <v>0.98682199999999998</v>
      </c>
      <c r="V30" s="29">
        <f t="shared" si="6"/>
        <v>1.2139909999999998</v>
      </c>
      <c r="W30" s="29">
        <f t="shared" si="6"/>
        <v>0.48085299999999997</v>
      </c>
    </row>
    <row r="31" spans="1:23" ht="18" x14ac:dyDescent="0.35">
      <c r="A31" s="17" t="s">
        <v>6</v>
      </c>
      <c r="B31" s="17"/>
      <c r="C31" s="17"/>
      <c r="D31" s="17"/>
      <c r="E31" s="18">
        <f t="shared" ref="E31:W31" si="7">(E30-$D30)/$D30</f>
        <v>-0.39834931212368152</v>
      </c>
      <c r="F31" s="18">
        <f t="shared" si="7"/>
        <v>-0.21070332005513898</v>
      </c>
      <c r="G31" s="18">
        <f t="shared" si="7"/>
        <v>-0.61677687504630274</v>
      </c>
      <c r="H31" s="18">
        <f t="shared" si="7"/>
        <v>-0.50653303623611001</v>
      </c>
      <c r="I31" s="18">
        <f t="shared" si="7"/>
        <v>-0.50653588563403218</v>
      </c>
      <c r="J31" s="18">
        <f t="shared" si="7"/>
        <v>-0.74189409611082502</v>
      </c>
      <c r="K31" s="18">
        <f t="shared" si="7"/>
        <v>-0.73219126298613102</v>
      </c>
      <c r="L31" s="18">
        <f t="shared" si="7"/>
        <v>-0.80972702134705599</v>
      </c>
      <c r="M31" s="18">
        <f t="shared" si="7"/>
        <v>-0.83396384177356653</v>
      </c>
      <c r="N31" s="18">
        <f t="shared" si="7"/>
        <v>-0.85436885519423078</v>
      </c>
      <c r="O31" s="18">
        <f t="shared" si="7"/>
        <v>-0.90145420605959303</v>
      </c>
      <c r="P31" s="18">
        <f t="shared" si="7"/>
        <v>-0.89450120022972479</v>
      </c>
      <c r="Q31" s="18">
        <f t="shared" si="7"/>
        <v>-0.88944605171593916</v>
      </c>
      <c r="R31" s="18">
        <f t="shared" si="7"/>
        <v>-0.92133872945979844</v>
      </c>
      <c r="S31" s="18">
        <f t="shared" si="7"/>
        <v>-0.91997196825644079</v>
      </c>
      <c r="T31" s="26">
        <f t="shared" si="7"/>
        <v>-0.88421154943293823</v>
      </c>
      <c r="U31" s="26">
        <f t="shared" si="7"/>
        <v>-0.84378619131110932</v>
      </c>
      <c r="V31" s="26">
        <f t="shared" si="7"/>
        <v>-0.8078253648337439</v>
      </c>
      <c r="W31" s="26">
        <f t="shared" si="7"/>
        <v>-0.9238810256059562</v>
      </c>
    </row>
    <row r="32" spans="1:23" ht="18" x14ac:dyDescent="0.35">
      <c r="A32" s="11" t="s">
        <v>7</v>
      </c>
      <c r="B32" s="28"/>
      <c r="C32" s="28"/>
      <c r="D32" s="10"/>
      <c r="E32" s="21">
        <f t="shared" ref="E32:W32" si="8">(E30-D30)/D30</f>
        <v>-0.39834931212368152</v>
      </c>
      <c r="F32" s="21">
        <f t="shared" si="8"/>
        <v>0.31188527803547866</v>
      </c>
      <c r="G32" s="21">
        <f t="shared" si="8"/>
        <v>-0.51447518443829177</v>
      </c>
      <c r="H32" s="21">
        <f t="shared" si="8"/>
        <v>0.28767532967514126</v>
      </c>
      <c r="I32" s="21">
        <f t="shared" si="8"/>
        <v>-5.7742425155716785E-6</v>
      </c>
      <c r="J32" s="21">
        <f t="shared" si="8"/>
        <v>-0.47695101553472685</v>
      </c>
      <c r="K32" s="21">
        <f t="shared" si="8"/>
        <v>3.7592449372488075E-2</v>
      </c>
      <c r="L32" s="21">
        <f t="shared" si="8"/>
        <v>-0.28951915171053466</v>
      </c>
      <c r="M32" s="21">
        <f t="shared" si="8"/>
        <v>-0.12737920327992699</v>
      </c>
      <c r="N32" s="21">
        <f t="shared" si="8"/>
        <v>-0.12289499852698754</v>
      </c>
      <c r="O32" s="21">
        <f t="shared" si="8"/>
        <v>-0.32331923867082618</v>
      </c>
      <c r="P32" s="21">
        <f t="shared" si="8"/>
        <v>7.0556089223582696E-2</v>
      </c>
      <c r="Q32" s="21">
        <f t="shared" si="8"/>
        <v>4.7916644784522004E-2</v>
      </c>
      <c r="R32" s="21">
        <f t="shared" si="8"/>
        <v>-0.28848067607602124</v>
      </c>
      <c r="S32" s="22">
        <f t="shared" si="8"/>
        <v>1.7375274947526085E-2</v>
      </c>
      <c r="T32" s="23">
        <f t="shared" si="8"/>
        <v>0.44684866095536108</v>
      </c>
      <c r="U32" s="23">
        <f t="shared" si="8"/>
        <v>0.34913117779752534</v>
      </c>
      <c r="V32" s="23">
        <f t="shared" si="8"/>
        <v>0.23020260999450748</v>
      </c>
      <c r="W32" s="23">
        <f t="shared" si="8"/>
        <v>-0.60390727773105402</v>
      </c>
    </row>
    <row r="33" spans="1:23" ht="18" x14ac:dyDescent="0.35">
      <c r="A33" s="2" t="s">
        <v>168</v>
      </c>
      <c r="B33" s="28"/>
      <c r="C33" s="28"/>
      <c r="D33" s="12">
        <f t="shared" ref="D33:W33" si="9">D30/D$8</f>
        <v>0.22464509301437621</v>
      </c>
      <c r="E33" s="12">
        <f t="shared" si="9"/>
        <v>0.14646587329832164</v>
      </c>
      <c r="F33" s="12">
        <f t="shared" si="9"/>
        <v>0.22332809132496423</v>
      </c>
      <c r="G33" s="12">
        <f t="shared" si="9"/>
        <v>0.1239453687202785</v>
      </c>
      <c r="H33" s="12">
        <f t="shared" si="9"/>
        <v>0.16525678613656555</v>
      </c>
      <c r="I33" s="12">
        <f t="shared" si="9"/>
        <v>0.17211153611152033</v>
      </c>
      <c r="J33" s="12">
        <f t="shared" si="9"/>
        <v>8.4842646821574982E-2</v>
      </c>
      <c r="K33" s="12">
        <f t="shared" si="9"/>
        <v>9.9513647906048788E-2</v>
      </c>
      <c r="L33" s="12">
        <f t="shared" si="9"/>
        <v>8.1262411204406956E-2</v>
      </c>
      <c r="M33" s="12">
        <f t="shared" si="9"/>
        <v>7.817420185129019E-2</v>
      </c>
      <c r="N33" s="12">
        <f t="shared" si="9"/>
        <v>5.9853443779475421E-2</v>
      </c>
      <c r="O33" s="12">
        <f t="shared" si="9"/>
        <v>4.1511039604853917E-2</v>
      </c>
      <c r="P33" s="12">
        <f t="shared" si="9"/>
        <v>4.9744996995781138E-2</v>
      </c>
      <c r="Q33" s="12">
        <f t="shared" si="9"/>
        <v>5.2272913140930091E-2</v>
      </c>
      <c r="R33" s="12">
        <f t="shared" si="9"/>
        <v>4.1054930836857177E-2</v>
      </c>
      <c r="S33" s="12">
        <f t="shared" si="9"/>
        <v>4.4091494217986013E-2</v>
      </c>
      <c r="T33" s="27">
        <f t="shared" si="9"/>
        <v>6.3673412086237946E-2</v>
      </c>
      <c r="U33" s="27">
        <f t="shared" si="9"/>
        <v>8.4749768891825339E-2</v>
      </c>
      <c r="V33" s="27">
        <f t="shared" si="9"/>
        <v>0.13151832034429523</v>
      </c>
      <c r="W33" s="27">
        <f t="shared" si="9"/>
        <v>5.215571494268343E-2</v>
      </c>
    </row>
    <row r="34" spans="1:23" ht="18" x14ac:dyDescent="0.35">
      <c r="A34" s="2" t="s">
        <v>25</v>
      </c>
      <c r="B34" s="2" t="s">
        <v>26</v>
      </c>
      <c r="C34" s="28"/>
      <c r="D34" s="2">
        <v>6.2951139999999999</v>
      </c>
      <c r="E34" s="2">
        <v>3.7819020000000001</v>
      </c>
      <c r="F34" s="2">
        <v>4.9732570000000003</v>
      </c>
      <c r="G34" s="2">
        <v>2.4139729999999999</v>
      </c>
      <c r="H34" s="2">
        <v>3.1093709999999999</v>
      </c>
      <c r="I34" s="2">
        <v>3.1100750000000001</v>
      </c>
      <c r="J34" s="2">
        <v>1.619259</v>
      </c>
      <c r="K34" s="2">
        <v>1.677468</v>
      </c>
      <c r="L34" s="2">
        <v>1.187665</v>
      </c>
      <c r="M34" s="2">
        <v>1.0374019999999999</v>
      </c>
      <c r="N34" s="2">
        <v>0.91008</v>
      </c>
      <c r="O34" s="2">
        <v>0.61297900000000005</v>
      </c>
      <c r="P34" s="2">
        <v>0.65695700000000001</v>
      </c>
      <c r="Q34" s="2">
        <v>0.68922799999999995</v>
      </c>
      <c r="R34" s="2">
        <v>0.48806100000000002</v>
      </c>
      <c r="S34" s="2">
        <v>0.49650100000000003</v>
      </c>
      <c r="T34" s="30">
        <v>0.72290600000000005</v>
      </c>
      <c r="U34" s="30">
        <v>0.98149699999999995</v>
      </c>
      <c r="V34" s="30">
        <v>1.2079009999999999</v>
      </c>
      <c r="W34" s="30">
        <v>0.47555999999999998</v>
      </c>
    </row>
    <row r="35" spans="1:23" ht="18" x14ac:dyDescent="0.35">
      <c r="A35" s="2" t="s">
        <v>27</v>
      </c>
      <c r="B35" s="2" t="s">
        <v>28</v>
      </c>
      <c r="C35" s="28"/>
      <c r="D35" s="31">
        <v>2.2009999999999998E-2</v>
      </c>
      <c r="E35" s="31">
        <v>1.8800000000000001E-2</v>
      </c>
      <c r="F35" s="31">
        <v>1.2828000000000001E-2</v>
      </c>
      <c r="G35" s="31">
        <v>6.8950000000000001E-3</v>
      </c>
      <c r="H35" s="31">
        <v>7.9209999999999992E-3</v>
      </c>
      <c r="I35" s="31">
        <v>7.1989999999999997E-3</v>
      </c>
      <c r="J35" s="31">
        <v>1.1228E-2</v>
      </c>
      <c r="K35" s="31">
        <v>1.4312999999999999E-2</v>
      </c>
      <c r="L35" s="31">
        <v>1.4312999999999999E-2</v>
      </c>
      <c r="M35" s="31">
        <v>1.1469E-2</v>
      </c>
      <c r="N35" s="31">
        <v>9.8899999999999995E-3</v>
      </c>
      <c r="O35" s="31">
        <v>9.5469999999999999E-3</v>
      </c>
      <c r="P35" s="31">
        <v>9.4920000000000004E-3</v>
      </c>
      <c r="Q35" s="31">
        <v>9.1549999999999999E-3</v>
      </c>
      <c r="R35" s="31">
        <v>8.8520000000000005E-3</v>
      </c>
      <c r="S35" s="31">
        <v>9.0460000000000002E-3</v>
      </c>
      <c r="T35" s="32">
        <v>8.5439999999999995E-3</v>
      </c>
      <c r="U35" s="30">
        <v>5.3249999999999999E-3</v>
      </c>
      <c r="V35" s="30">
        <v>6.0899999999999999E-3</v>
      </c>
      <c r="W35" s="30">
        <v>5.293E-3</v>
      </c>
    </row>
    <row r="37" spans="1:23" ht="18" x14ac:dyDescent="0.35">
      <c r="A37" s="9" t="s">
        <v>29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</row>
    <row r="38" spans="1:23" ht="18" x14ac:dyDescent="0.35">
      <c r="A38" s="2" t="s">
        <v>22</v>
      </c>
      <c r="B38" s="28"/>
      <c r="C38" s="28"/>
      <c r="D38" s="10">
        <f t="shared" ref="D38:W38" si="10">D42</f>
        <v>11.767150000000001</v>
      </c>
      <c r="E38" s="10">
        <f t="shared" si="10"/>
        <v>11.169750000000001</v>
      </c>
      <c r="F38" s="10">
        <f t="shared" si="10"/>
        <v>9.0497979999999991</v>
      </c>
      <c r="G38" s="10">
        <f t="shared" si="10"/>
        <v>5.0415739999999998</v>
      </c>
      <c r="H38" s="10">
        <f t="shared" si="10"/>
        <v>5.5564720000000003</v>
      </c>
      <c r="I38" s="10">
        <f t="shared" si="10"/>
        <v>3.925576</v>
      </c>
      <c r="J38" s="10">
        <f t="shared" si="10"/>
        <v>4.1018809999999997</v>
      </c>
      <c r="K38" s="10">
        <f t="shared" si="10"/>
        <v>3.5525989999999998</v>
      </c>
      <c r="L38" s="10">
        <f t="shared" si="10"/>
        <v>2.7601719999999998</v>
      </c>
      <c r="M38" s="10">
        <f t="shared" si="10"/>
        <v>2.4967169999999999</v>
      </c>
      <c r="N38" s="10">
        <f t="shared" si="10"/>
        <v>4.4655889999999996</v>
      </c>
      <c r="O38" s="10">
        <f t="shared" si="10"/>
        <v>4.4275029999999997</v>
      </c>
      <c r="P38" s="10">
        <f t="shared" si="10"/>
        <v>3.5732699999999999</v>
      </c>
      <c r="Q38" s="10">
        <f t="shared" si="10"/>
        <v>2.6767660000000002</v>
      </c>
      <c r="R38" s="10">
        <f t="shared" si="10"/>
        <v>2.1964630000000001</v>
      </c>
      <c r="S38" s="10">
        <f t="shared" si="10"/>
        <v>2.3089569999999999</v>
      </c>
      <c r="T38" s="29">
        <f t="shared" si="10"/>
        <v>1.069348</v>
      </c>
      <c r="U38" s="29">
        <f t="shared" si="10"/>
        <v>2.0965039999999999</v>
      </c>
      <c r="V38" s="29">
        <f t="shared" si="10"/>
        <v>1.123378</v>
      </c>
      <c r="W38" s="29">
        <f t="shared" si="10"/>
        <v>1.1890689999999999</v>
      </c>
    </row>
    <row r="39" spans="1:23" ht="18" x14ac:dyDescent="0.35">
      <c r="A39" s="17" t="s">
        <v>6</v>
      </c>
      <c r="B39" s="17"/>
      <c r="C39" s="17"/>
      <c r="D39" s="17"/>
      <c r="E39" s="18">
        <f t="shared" ref="E39:W39" si="11">(E38-$D38)/$D38</f>
        <v>-5.0768452853919628E-2</v>
      </c>
      <c r="F39" s="18">
        <f t="shared" si="11"/>
        <v>-0.23092694492719151</v>
      </c>
      <c r="G39" s="18">
        <f t="shared" si="11"/>
        <v>-0.571555219403169</v>
      </c>
      <c r="H39" s="18">
        <f t="shared" si="11"/>
        <v>-0.52779797996966127</v>
      </c>
      <c r="I39" s="18">
        <f t="shared" si="11"/>
        <v>-0.66639534636679232</v>
      </c>
      <c r="J39" s="18">
        <f t="shared" si="11"/>
        <v>-0.65141253404605204</v>
      </c>
      <c r="K39" s="18">
        <f t="shared" si="11"/>
        <v>-0.69809180642721469</v>
      </c>
      <c r="L39" s="18">
        <f t="shared" si="11"/>
        <v>-0.76543411106342651</v>
      </c>
      <c r="M39" s="18">
        <f t="shared" si="11"/>
        <v>-0.78782313474375698</v>
      </c>
      <c r="N39" s="18">
        <f t="shared" si="11"/>
        <v>-0.62050377534067302</v>
      </c>
      <c r="O39" s="18">
        <f t="shared" si="11"/>
        <v>-0.62374041292921401</v>
      </c>
      <c r="P39" s="18">
        <f t="shared" si="11"/>
        <v>-0.696335136375418</v>
      </c>
      <c r="Q39" s="18">
        <f t="shared" si="11"/>
        <v>-0.7725221485236442</v>
      </c>
      <c r="R39" s="18">
        <f t="shared" si="11"/>
        <v>-0.81333942373471912</v>
      </c>
      <c r="S39" s="18">
        <f t="shared" si="11"/>
        <v>-0.80377941982553125</v>
      </c>
      <c r="T39" s="26">
        <f t="shared" si="11"/>
        <v>-0.90912429942679407</v>
      </c>
      <c r="U39" s="26">
        <f t="shared" si="11"/>
        <v>-0.82183417395036185</v>
      </c>
      <c r="V39" s="26">
        <f t="shared" si="11"/>
        <v>-0.90453270333088298</v>
      </c>
      <c r="W39" s="26">
        <f t="shared" si="11"/>
        <v>-0.89895012811088493</v>
      </c>
    </row>
    <row r="40" spans="1:23" ht="18" x14ac:dyDescent="0.35">
      <c r="A40" s="11" t="s">
        <v>7</v>
      </c>
      <c r="B40" s="28"/>
      <c r="C40" s="28"/>
      <c r="D40" s="10"/>
      <c r="E40" s="21">
        <f t="shared" ref="E40:W40" si="12">(E38-D38)/D38</f>
        <v>-5.0768452853919628E-2</v>
      </c>
      <c r="F40" s="21">
        <f t="shared" si="12"/>
        <v>-0.18979404194364255</v>
      </c>
      <c r="G40" s="21">
        <f t="shared" si="12"/>
        <v>-0.44290756545063215</v>
      </c>
      <c r="H40" s="21">
        <f t="shared" si="12"/>
        <v>0.10213040609936511</v>
      </c>
      <c r="I40" s="21">
        <f t="shared" si="12"/>
        <v>-0.29351286211826499</v>
      </c>
      <c r="J40" s="21">
        <f t="shared" si="12"/>
        <v>4.4911880447608125E-2</v>
      </c>
      <c r="K40" s="21">
        <f t="shared" si="12"/>
        <v>-0.13390978431602474</v>
      </c>
      <c r="L40" s="21">
        <f t="shared" si="12"/>
        <v>-0.2230555714281291</v>
      </c>
      <c r="M40" s="21">
        <f t="shared" si="12"/>
        <v>-9.5448761888751857E-2</v>
      </c>
      <c r="N40" s="21">
        <f t="shared" si="12"/>
        <v>0.78858436899336204</v>
      </c>
      <c r="O40" s="21">
        <f t="shared" si="12"/>
        <v>-8.5287741437915232E-3</v>
      </c>
      <c r="P40" s="21">
        <f t="shared" si="12"/>
        <v>-0.19293787039782917</v>
      </c>
      <c r="Q40" s="21">
        <f t="shared" si="12"/>
        <v>-0.25089176020843645</v>
      </c>
      <c r="R40" s="21">
        <f t="shared" si="12"/>
        <v>-0.17943406334360198</v>
      </c>
      <c r="S40" s="22">
        <f t="shared" si="12"/>
        <v>5.1215977687764314E-2</v>
      </c>
      <c r="T40" s="23">
        <f t="shared" si="12"/>
        <v>-0.53686967752106252</v>
      </c>
      <c r="U40" s="23">
        <f t="shared" si="12"/>
        <v>0.96054418206234082</v>
      </c>
      <c r="V40" s="23">
        <f t="shared" si="12"/>
        <v>-0.46416605930634997</v>
      </c>
      <c r="W40" s="23">
        <f t="shared" si="12"/>
        <v>5.8476309844059562E-2</v>
      </c>
    </row>
    <row r="41" spans="1:23" ht="18" x14ac:dyDescent="0.35">
      <c r="A41" s="2" t="s">
        <v>168</v>
      </c>
      <c r="B41" s="28"/>
      <c r="C41" s="28"/>
      <c r="D41" s="12">
        <f t="shared" ref="D41:W41" si="13">D38/D$8</f>
        <v>0.41845506060417959</v>
      </c>
      <c r="E41" s="12">
        <f t="shared" si="13"/>
        <v>0.43044342552347653</v>
      </c>
      <c r="F41" s="12">
        <f t="shared" si="13"/>
        <v>0.4053428921120435</v>
      </c>
      <c r="G41" s="12">
        <f t="shared" si="13"/>
        <v>0.25812218938024267</v>
      </c>
      <c r="H41" s="12">
        <f t="shared" si="13"/>
        <v>0.29456486751251237</v>
      </c>
      <c r="I41" s="12">
        <f t="shared" si="13"/>
        <v>0.21673966275743406</v>
      </c>
      <c r="J41" s="12">
        <f t="shared" si="13"/>
        <v>0.21344202130230341</v>
      </c>
      <c r="K41" s="12">
        <f t="shared" si="13"/>
        <v>0.20897036084302933</v>
      </c>
      <c r="L41" s="12">
        <f t="shared" si="13"/>
        <v>0.18660760185202252</v>
      </c>
      <c r="M41" s="12">
        <f t="shared" si="13"/>
        <v>0.18608471272782609</v>
      </c>
      <c r="N41" s="12">
        <f t="shared" si="13"/>
        <v>0.29053216969438556</v>
      </c>
      <c r="O41" s="12">
        <f t="shared" si="13"/>
        <v>0.29523305433605906</v>
      </c>
      <c r="P41" s="12">
        <f t="shared" si="13"/>
        <v>0.2667155407467261</v>
      </c>
      <c r="Q41" s="12">
        <f t="shared" si="13"/>
        <v>0.20035189375542486</v>
      </c>
      <c r="R41" s="12">
        <f t="shared" si="13"/>
        <v>0.18147167924911567</v>
      </c>
      <c r="S41" s="12">
        <f t="shared" si="13"/>
        <v>0.20137665581059391</v>
      </c>
      <c r="T41" s="27">
        <f t="shared" si="13"/>
        <v>9.3087751545005634E-2</v>
      </c>
      <c r="U41" s="27">
        <f t="shared" si="13"/>
        <v>0.18005094077836467</v>
      </c>
      <c r="V41" s="27">
        <f t="shared" si="13"/>
        <v>0.12170171580492253</v>
      </c>
      <c r="W41" s="27">
        <f t="shared" si="13"/>
        <v>0.12897235498412538</v>
      </c>
    </row>
    <row r="42" spans="1:23" ht="18" x14ac:dyDescent="0.35">
      <c r="A42" s="2" t="s">
        <v>30</v>
      </c>
      <c r="B42" s="2" t="s">
        <v>31</v>
      </c>
      <c r="C42" s="28"/>
      <c r="D42" s="33">
        <v>11.767150000000001</v>
      </c>
      <c r="E42" s="33">
        <v>11.169750000000001</v>
      </c>
      <c r="F42" s="33">
        <v>9.0497979999999991</v>
      </c>
      <c r="G42" s="33">
        <v>5.0415739999999998</v>
      </c>
      <c r="H42" s="33">
        <v>5.5564720000000003</v>
      </c>
      <c r="I42" s="33">
        <v>3.925576</v>
      </c>
      <c r="J42" s="33">
        <v>4.1018809999999997</v>
      </c>
      <c r="K42" s="33">
        <v>3.5525989999999998</v>
      </c>
      <c r="L42" s="33">
        <v>2.7601719999999998</v>
      </c>
      <c r="M42" s="33">
        <v>2.4967169999999999</v>
      </c>
      <c r="N42" s="33">
        <v>4.4655889999999996</v>
      </c>
      <c r="O42" s="33">
        <v>4.4275029999999997</v>
      </c>
      <c r="P42" s="33">
        <v>3.5732699999999999</v>
      </c>
      <c r="Q42" s="33">
        <v>2.6767660000000002</v>
      </c>
      <c r="R42" s="33">
        <v>2.1964630000000001</v>
      </c>
      <c r="S42" s="33">
        <v>2.3089569999999999</v>
      </c>
      <c r="T42" s="34">
        <v>1.069348</v>
      </c>
      <c r="U42" s="34">
        <v>2.0965039999999999</v>
      </c>
      <c r="V42" s="34">
        <v>1.123378</v>
      </c>
      <c r="W42" s="30">
        <v>1.1890689999999999</v>
      </c>
    </row>
    <row r="44" spans="1:23" ht="18" x14ac:dyDescent="0.35">
      <c r="A44" s="9" t="s">
        <v>32</v>
      </c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</row>
    <row r="45" spans="1:23" ht="18" x14ac:dyDescent="0.35">
      <c r="A45" s="2" t="s">
        <v>22</v>
      </c>
      <c r="B45" s="28"/>
      <c r="C45" s="28"/>
      <c r="D45" s="10">
        <f t="shared" ref="D45:W45" si="14">D49+D50+D51+D52+D53</f>
        <v>1.1027990000000001</v>
      </c>
      <c r="E45" s="10">
        <f t="shared" si="14"/>
        <v>1.427697</v>
      </c>
      <c r="F45" s="10">
        <f t="shared" si="14"/>
        <v>1.09745</v>
      </c>
      <c r="G45" s="10">
        <f t="shared" si="14"/>
        <v>1.063266</v>
      </c>
      <c r="H45" s="10">
        <f t="shared" si="14"/>
        <v>0.99384400000000006</v>
      </c>
      <c r="I45" s="10">
        <f t="shared" si="14"/>
        <v>0.57482699999999998</v>
      </c>
      <c r="J45" s="10">
        <f t="shared" si="14"/>
        <v>0.817303</v>
      </c>
      <c r="K45" s="10">
        <f t="shared" si="14"/>
        <v>0.78634000000000004</v>
      </c>
      <c r="L45" s="10">
        <f t="shared" si="14"/>
        <v>0.9475110000000001</v>
      </c>
      <c r="M45" s="10">
        <f t="shared" si="14"/>
        <v>0.95135700000000001</v>
      </c>
      <c r="N45" s="10">
        <f t="shared" si="14"/>
        <v>0.98528800000000005</v>
      </c>
      <c r="O45" s="10">
        <f t="shared" si="14"/>
        <v>0.5953949999999999</v>
      </c>
      <c r="P45" s="10">
        <f t="shared" si="14"/>
        <v>0.58096500000000006</v>
      </c>
      <c r="Q45" s="10">
        <f t="shared" si="14"/>
        <v>1.0547770000000001</v>
      </c>
      <c r="R45" s="10">
        <f t="shared" si="14"/>
        <v>1.0862879999999999</v>
      </c>
      <c r="S45" s="10">
        <f t="shared" si="14"/>
        <v>1.041361</v>
      </c>
      <c r="T45" s="29">
        <f t="shared" si="14"/>
        <v>1.3885619999999999</v>
      </c>
      <c r="U45" s="29">
        <f t="shared" si="14"/>
        <v>1.5797999999999999</v>
      </c>
      <c r="V45" s="29">
        <f t="shared" si="14"/>
        <v>1.2158979999999999</v>
      </c>
      <c r="W45" s="29">
        <f t="shared" si="14"/>
        <v>1.1416200000000001</v>
      </c>
    </row>
    <row r="46" spans="1:23" ht="18" x14ac:dyDescent="0.35">
      <c r="A46" s="17" t="s">
        <v>6</v>
      </c>
      <c r="B46" s="17"/>
      <c r="C46" s="17"/>
      <c r="D46" s="17"/>
      <c r="E46" s="18">
        <f t="shared" ref="E46:W46" si="15">(E45-$D45)/$D45</f>
        <v>0.29461216413870511</v>
      </c>
      <c r="F46" s="18">
        <f t="shared" si="15"/>
        <v>-4.8503852469942823E-3</v>
      </c>
      <c r="G46" s="18">
        <f t="shared" si="15"/>
        <v>-3.5847874363324629E-2</v>
      </c>
      <c r="H46" s="18">
        <f t="shared" si="15"/>
        <v>-9.8798602465181795E-2</v>
      </c>
      <c r="I46" s="18">
        <f t="shared" si="15"/>
        <v>-0.47875632821574926</v>
      </c>
      <c r="J46" s="18">
        <f t="shared" si="15"/>
        <v>-0.25888307842136243</v>
      </c>
      <c r="K46" s="18">
        <f t="shared" si="15"/>
        <v>-0.28695981770023371</v>
      </c>
      <c r="L46" s="18">
        <f t="shared" si="15"/>
        <v>-0.14081260501687068</v>
      </c>
      <c r="M46" s="18">
        <f t="shared" si="15"/>
        <v>-0.13732511545621648</v>
      </c>
      <c r="N46" s="18">
        <f t="shared" si="15"/>
        <v>-0.10655704257983552</v>
      </c>
      <c r="O46" s="18">
        <f t="shared" si="15"/>
        <v>-0.46010560401306144</v>
      </c>
      <c r="P46" s="18">
        <f t="shared" si="15"/>
        <v>-0.47319049074219327</v>
      </c>
      <c r="Q46" s="18">
        <f t="shared" si="15"/>
        <v>-4.3545559979651781E-2</v>
      </c>
      <c r="R46" s="18">
        <f t="shared" si="15"/>
        <v>-1.497190331148302E-2</v>
      </c>
      <c r="S46" s="18">
        <f t="shared" si="15"/>
        <v>-5.5710968181871857E-2</v>
      </c>
      <c r="T46" s="26">
        <f t="shared" si="15"/>
        <v>0.25912518963111114</v>
      </c>
      <c r="U46" s="26">
        <f t="shared" si="15"/>
        <v>0.4325366635261727</v>
      </c>
      <c r="V46" s="26">
        <f t="shared" si="15"/>
        <v>0.10255631352585542</v>
      </c>
      <c r="W46" s="26">
        <f t="shared" si="15"/>
        <v>3.520224447066056E-2</v>
      </c>
    </row>
    <row r="47" spans="1:23" ht="18" x14ac:dyDescent="0.35">
      <c r="A47" s="11" t="s">
        <v>7</v>
      </c>
      <c r="B47" s="28"/>
      <c r="C47" s="28"/>
      <c r="D47" s="10"/>
      <c r="E47" s="21">
        <f t="shared" ref="E47:W47" si="16">(E45-D45)/D45</f>
        <v>0.29461216413870511</v>
      </c>
      <c r="F47" s="21">
        <f t="shared" si="16"/>
        <v>-0.23131448759785861</v>
      </c>
      <c r="G47" s="21">
        <f t="shared" si="16"/>
        <v>-3.1148571688915206E-2</v>
      </c>
      <c r="H47" s="21">
        <f t="shared" si="16"/>
        <v>-6.5291281767685588E-2</v>
      </c>
      <c r="I47" s="21">
        <f t="shared" si="16"/>
        <v>-0.42161244621892374</v>
      </c>
      <c r="J47" s="21">
        <f t="shared" si="16"/>
        <v>0.42182430539971161</v>
      </c>
      <c r="K47" s="21">
        <f t="shared" si="16"/>
        <v>-3.7884358677259186E-2</v>
      </c>
      <c r="L47" s="21">
        <f t="shared" si="16"/>
        <v>0.20496350179311756</v>
      </c>
      <c r="M47" s="21">
        <f t="shared" si="16"/>
        <v>4.059055778771861E-3</v>
      </c>
      <c r="N47" s="21">
        <f t="shared" si="16"/>
        <v>3.5665896188286882E-2</v>
      </c>
      <c r="O47" s="21">
        <f t="shared" si="16"/>
        <v>-0.39571475548266105</v>
      </c>
      <c r="P47" s="21">
        <f t="shared" si="16"/>
        <v>-2.4236011387398004E-2</v>
      </c>
      <c r="Q47" s="21">
        <f t="shared" si="16"/>
        <v>0.81556031774719639</v>
      </c>
      <c r="R47" s="21">
        <f t="shared" si="16"/>
        <v>2.9874561163165145E-2</v>
      </c>
      <c r="S47" s="22">
        <f t="shared" si="16"/>
        <v>-4.1358276994682759E-2</v>
      </c>
      <c r="T47" s="23">
        <f t="shared" si="16"/>
        <v>0.33341079606399693</v>
      </c>
      <c r="U47" s="23">
        <f t="shared" si="16"/>
        <v>0.1377237746676058</v>
      </c>
      <c r="V47" s="23">
        <f t="shared" si="16"/>
        <v>-0.23034687935181666</v>
      </c>
      <c r="W47" s="23">
        <f t="shared" si="16"/>
        <v>-6.108900582121185E-2</v>
      </c>
    </row>
    <row r="48" spans="1:23" ht="18" x14ac:dyDescent="0.35">
      <c r="A48" s="2" t="s">
        <v>168</v>
      </c>
      <c r="B48" s="28"/>
      <c r="C48" s="28"/>
      <c r="D48" s="12">
        <f t="shared" ref="D48:W48" si="17">D45/D$8</f>
        <v>3.9216957579297336E-2</v>
      </c>
      <c r="E48" s="12">
        <f t="shared" si="17"/>
        <v>5.501849077101912E-2</v>
      </c>
      <c r="F48" s="12">
        <f t="shared" si="17"/>
        <v>4.9155081356331072E-2</v>
      </c>
      <c r="G48" s="12">
        <f t="shared" si="17"/>
        <v>5.4437869564856758E-2</v>
      </c>
      <c r="H48" s="12">
        <f t="shared" si="17"/>
        <v>5.2686583535039022E-2</v>
      </c>
      <c r="I48" s="12">
        <f t="shared" si="17"/>
        <v>3.1737459706261587E-2</v>
      </c>
      <c r="J48" s="12">
        <f t="shared" si="17"/>
        <v>4.2528489816363882E-2</v>
      </c>
      <c r="K48" s="12">
        <f t="shared" si="17"/>
        <v>4.6253954793464648E-2</v>
      </c>
      <c r="L48" s="12">
        <f t="shared" si="17"/>
        <v>6.4058600492437334E-2</v>
      </c>
      <c r="M48" s="12">
        <f t="shared" si="17"/>
        <v>7.0906311787281642E-2</v>
      </c>
      <c r="N48" s="12">
        <f t="shared" si="17"/>
        <v>6.410304674564582E-2</v>
      </c>
      <c r="O48" s="12">
        <f t="shared" si="17"/>
        <v>3.9701900684520793E-2</v>
      </c>
      <c r="P48" s="12">
        <f t="shared" si="17"/>
        <v>4.3364311717256673E-2</v>
      </c>
      <c r="Q48" s="12">
        <f t="shared" si="17"/>
        <v>7.8948465962159473E-2</v>
      </c>
      <c r="R48" s="12">
        <f t="shared" si="17"/>
        <v>8.9749068164664436E-2</v>
      </c>
      <c r="S48" s="12">
        <f t="shared" si="17"/>
        <v>9.0822737570069895E-2</v>
      </c>
      <c r="T48" s="27">
        <f t="shared" si="17"/>
        <v>0.12087563118913217</v>
      </c>
      <c r="U48" s="27">
        <f t="shared" si="17"/>
        <v>0.13567561819183771</v>
      </c>
      <c r="V48" s="27">
        <f t="shared" si="17"/>
        <v>0.13172491614022502</v>
      </c>
      <c r="W48" s="27">
        <f t="shared" si="17"/>
        <v>0.12382579976181134</v>
      </c>
    </row>
    <row r="49" spans="1:23" ht="18" x14ac:dyDescent="0.35">
      <c r="A49" s="2" t="s">
        <v>33</v>
      </c>
      <c r="B49" s="2" t="s">
        <v>34</v>
      </c>
      <c r="C49" s="2"/>
      <c r="D49" s="2">
        <v>9.3000000000000005E-4</v>
      </c>
      <c r="E49" s="2">
        <v>2.6554999999999999E-2</v>
      </c>
      <c r="F49" s="2">
        <v>9.4899999999999997E-4</v>
      </c>
      <c r="G49" s="2">
        <v>1.2470000000000001E-3</v>
      </c>
      <c r="H49" s="2">
        <v>1.4159999999999999E-3</v>
      </c>
      <c r="I49" s="2">
        <v>5.4850999999999997E-2</v>
      </c>
      <c r="J49" s="2">
        <v>1.7619999999999999E-3</v>
      </c>
      <c r="K49" s="2">
        <v>2.1849999999999999E-3</v>
      </c>
      <c r="L49" s="2">
        <v>1.964E-3</v>
      </c>
      <c r="M49" s="2">
        <v>1.9750000000000002E-3</v>
      </c>
      <c r="N49" s="2">
        <v>2.9629999999999999E-3</v>
      </c>
      <c r="O49" s="2">
        <v>3.3779999999999999E-3</v>
      </c>
      <c r="P49" s="2">
        <v>9.0329999999999994E-3</v>
      </c>
      <c r="Q49" s="2">
        <v>7.326E-3</v>
      </c>
      <c r="R49" s="2">
        <v>7.5960000000000003E-3</v>
      </c>
      <c r="S49" s="2">
        <v>7.4599999999999996E-3</v>
      </c>
      <c r="T49" s="30">
        <v>7.6639999999999998E-3</v>
      </c>
      <c r="U49" s="30">
        <v>9.5049999999999996E-3</v>
      </c>
      <c r="V49" s="30">
        <v>8.0289999999999997E-3</v>
      </c>
      <c r="W49" s="30">
        <v>7.2160000000000002E-3</v>
      </c>
    </row>
    <row r="50" spans="1:23" ht="18" x14ac:dyDescent="0.35">
      <c r="A50" s="2" t="s">
        <v>35</v>
      </c>
      <c r="B50" s="2" t="s">
        <v>36</v>
      </c>
      <c r="C50" s="2"/>
      <c r="D50" s="2">
        <v>1.44E-4</v>
      </c>
      <c r="E50" s="2">
        <v>1.2799999999999999E-4</v>
      </c>
      <c r="F50" s="2">
        <v>1.6000000000000001E-4</v>
      </c>
      <c r="G50" s="2">
        <v>1.85E-4</v>
      </c>
      <c r="H50" s="2">
        <v>1.206E-3</v>
      </c>
      <c r="I50" s="2">
        <v>2.7190000000000001E-3</v>
      </c>
      <c r="J50" s="2">
        <v>2.7420000000000001E-3</v>
      </c>
      <c r="K50" s="2">
        <v>1.8749999999999999E-3</v>
      </c>
      <c r="L50" s="2">
        <v>2.6280000000000001E-3</v>
      </c>
      <c r="M50" s="2">
        <v>2.5600000000000002E-3</v>
      </c>
      <c r="N50" s="2">
        <v>1.895E-3</v>
      </c>
      <c r="O50" s="2">
        <v>2.3969999999999998E-3</v>
      </c>
      <c r="P50" s="2">
        <v>3.2499999999999999E-3</v>
      </c>
      <c r="Q50" s="2">
        <v>9.7230000000000007E-3</v>
      </c>
      <c r="R50" s="2">
        <v>9.5770000000000004E-3</v>
      </c>
      <c r="S50" s="2">
        <v>9.5650000000000006E-3</v>
      </c>
      <c r="T50" s="30">
        <v>9.8600000000000007E-3</v>
      </c>
      <c r="U50" s="30">
        <v>9.7129999999999994E-3</v>
      </c>
      <c r="V50" s="30">
        <v>9.4350000000000007E-3</v>
      </c>
      <c r="W50" s="30">
        <v>9.4299999999999991E-3</v>
      </c>
    </row>
    <row r="51" spans="1:23" ht="18" x14ac:dyDescent="0.35">
      <c r="A51" s="2" t="s">
        <v>37</v>
      </c>
      <c r="B51" s="2" t="s">
        <v>38</v>
      </c>
      <c r="C51" s="28"/>
      <c r="D51" s="2">
        <v>0.426566</v>
      </c>
      <c r="E51" s="2">
        <v>0.37116199999999999</v>
      </c>
      <c r="F51" s="2">
        <v>0.46155499999999999</v>
      </c>
      <c r="G51" s="2">
        <v>0.26478600000000002</v>
      </c>
      <c r="H51" s="2">
        <v>0.21291199999999999</v>
      </c>
      <c r="I51" s="2">
        <v>0.20611499999999999</v>
      </c>
      <c r="J51" s="2">
        <v>0.210483</v>
      </c>
      <c r="K51" s="2">
        <v>0.164801</v>
      </c>
      <c r="L51" s="2">
        <v>0.147061</v>
      </c>
      <c r="M51" s="2">
        <v>0.16911799999999999</v>
      </c>
      <c r="N51" s="2">
        <v>0.173623</v>
      </c>
      <c r="O51" s="2">
        <v>0.17575199999999999</v>
      </c>
      <c r="P51" s="2">
        <v>0.186302</v>
      </c>
      <c r="Q51" s="2">
        <v>0.12768099999999999</v>
      </c>
      <c r="R51" s="2">
        <v>0.149844</v>
      </c>
      <c r="S51" s="2">
        <v>0.16361200000000001</v>
      </c>
      <c r="T51" s="30">
        <v>0.11956600000000001</v>
      </c>
      <c r="U51" s="30">
        <v>4.1366E-2</v>
      </c>
      <c r="V51" s="30">
        <v>5.1628E-2</v>
      </c>
      <c r="W51" s="30">
        <v>5.1989E-2</v>
      </c>
    </row>
    <row r="52" spans="1:23" ht="18" x14ac:dyDescent="0.35">
      <c r="A52" s="2" t="s">
        <v>39</v>
      </c>
      <c r="B52" s="2" t="s">
        <v>40</v>
      </c>
      <c r="C52" s="28"/>
      <c r="D52" s="2">
        <v>0.42233999999999999</v>
      </c>
      <c r="E52" s="2">
        <v>0.76172799999999996</v>
      </c>
      <c r="F52" s="2">
        <v>0.387957</v>
      </c>
      <c r="G52" s="2">
        <v>0.64636000000000005</v>
      </c>
      <c r="H52" s="2">
        <v>0.67812700000000004</v>
      </c>
      <c r="I52" s="2">
        <v>0.20366300000000001</v>
      </c>
      <c r="J52" s="2">
        <v>0.50857799999999997</v>
      </c>
      <c r="K52" s="2">
        <v>0.53733900000000001</v>
      </c>
      <c r="L52" s="2">
        <v>0.72200200000000003</v>
      </c>
      <c r="M52" s="2">
        <v>0.706403</v>
      </c>
      <c r="N52" s="2">
        <v>0.73312200000000005</v>
      </c>
      <c r="O52" s="2">
        <v>0.34718100000000002</v>
      </c>
      <c r="P52" s="2">
        <v>0.31148500000000001</v>
      </c>
      <c r="Q52" s="2">
        <v>0.85531599999999997</v>
      </c>
      <c r="R52" s="2">
        <v>0.86620900000000001</v>
      </c>
      <c r="S52" s="2">
        <v>0.80914299999999995</v>
      </c>
      <c r="T52" s="30">
        <v>1.201168</v>
      </c>
      <c r="U52" s="30">
        <v>1.471617</v>
      </c>
      <c r="V52" s="30">
        <v>1.0946370000000001</v>
      </c>
      <c r="W52" s="30">
        <v>1.0254000000000001</v>
      </c>
    </row>
    <row r="53" spans="1:23" ht="18" x14ac:dyDescent="0.35">
      <c r="A53" s="2" t="s">
        <v>41</v>
      </c>
      <c r="B53" s="2" t="s">
        <v>42</v>
      </c>
      <c r="C53" s="28"/>
      <c r="D53" s="2">
        <v>0.25281900000000002</v>
      </c>
      <c r="E53" s="2">
        <v>0.26812399999999997</v>
      </c>
      <c r="F53" s="2">
        <v>0.24682899999999999</v>
      </c>
      <c r="G53" s="2">
        <v>0.15068799999999999</v>
      </c>
      <c r="H53" s="2">
        <v>0.10018299999999999</v>
      </c>
      <c r="I53" s="2">
        <v>0.10747900000000001</v>
      </c>
      <c r="J53" s="2">
        <v>9.3738000000000002E-2</v>
      </c>
      <c r="K53" s="2">
        <v>8.0140000000000003E-2</v>
      </c>
      <c r="L53" s="2">
        <v>7.3856000000000005E-2</v>
      </c>
      <c r="M53" s="2">
        <v>7.1301000000000003E-2</v>
      </c>
      <c r="N53" s="2">
        <v>7.3685E-2</v>
      </c>
      <c r="O53" s="2">
        <v>6.6686999999999996E-2</v>
      </c>
      <c r="P53" s="2">
        <v>7.0895E-2</v>
      </c>
      <c r="Q53" s="2">
        <v>5.4731000000000002E-2</v>
      </c>
      <c r="R53" s="2">
        <v>5.3061999999999998E-2</v>
      </c>
      <c r="S53" s="2">
        <v>5.1581000000000002E-2</v>
      </c>
      <c r="T53" s="30">
        <v>5.0304000000000001E-2</v>
      </c>
      <c r="U53" s="30">
        <v>4.7599000000000002E-2</v>
      </c>
      <c r="V53" s="30">
        <v>5.2169E-2</v>
      </c>
      <c r="W53" s="30">
        <v>4.7585000000000002E-2</v>
      </c>
    </row>
    <row r="55" spans="1:23" ht="18" x14ac:dyDescent="0.35">
      <c r="A55" s="9" t="s">
        <v>43</v>
      </c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</row>
    <row r="56" spans="1:23" ht="18" x14ac:dyDescent="0.35">
      <c r="A56" s="2" t="s">
        <v>22</v>
      </c>
      <c r="B56" s="28"/>
      <c r="C56" s="28"/>
      <c r="D56" s="10">
        <f t="shared" ref="D56:W56" si="18">D60</f>
        <v>0.70356200000000002</v>
      </c>
      <c r="E56" s="10">
        <f t="shared" si="18"/>
        <v>0.81563300000000005</v>
      </c>
      <c r="F56" s="10">
        <f t="shared" si="18"/>
        <v>0.823125</v>
      </c>
      <c r="G56" s="10">
        <f t="shared" si="18"/>
        <v>0.85712699999999997</v>
      </c>
      <c r="H56" s="10">
        <f t="shared" si="18"/>
        <v>0.82155100000000003</v>
      </c>
      <c r="I56" s="10">
        <f t="shared" si="18"/>
        <v>1.0134920000000001</v>
      </c>
      <c r="J56" s="10">
        <f t="shared" si="18"/>
        <v>0.99924800000000003</v>
      </c>
      <c r="K56" s="10">
        <f t="shared" si="18"/>
        <v>0.98915399999999998</v>
      </c>
      <c r="L56" s="10">
        <f t="shared" si="18"/>
        <v>1.0141359999999999</v>
      </c>
      <c r="M56" s="10">
        <f t="shared" si="18"/>
        <v>0.86972899999999997</v>
      </c>
      <c r="N56" s="10">
        <f t="shared" si="18"/>
        <v>0.74311799999999995</v>
      </c>
      <c r="O56" s="10">
        <f t="shared" si="18"/>
        <v>0.794377</v>
      </c>
      <c r="P56" s="10">
        <f t="shared" si="18"/>
        <v>0.86861100000000002</v>
      </c>
      <c r="Q56" s="10">
        <f t="shared" si="18"/>
        <v>0.86492899999999995</v>
      </c>
      <c r="R56" s="10">
        <f t="shared" si="18"/>
        <v>0.75315600000000005</v>
      </c>
      <c r="S56" s="10">
        <f t="shared" si="18"/>
        <v>0.63203200000000004</v>
      </c>
      <c r="T56" s="29">
        <f t="shared" si="18"/>
        <v>0.72055000000000002</v>
      </c>
      <c r="U56" s="29">
        <f t="shared" si="18"/>
        <v>0.69685299999999994</v>
      </c>
      <c r="V56" s="29">
        <f t="shared" si="18"/>
        <v>0.486736</v>
      </c>
      <c r="W56" s="29">
        <f t="shared" si="18"/>
        <v>0.46629300000000001</v>
      </c>
    </row>
    <row r="57" spans="1:23" ht="18" x14ac:dyDescent="0.35">
      <c r="A57" s="17" t="s">
        <v>6</v>
      </c>
      <c r="B57" s="17"/>
      <c r="C57" s="17"/>
      <c r="D57" s="17"/>
      <c r="E57" s="18">
        <f t="shared" ref="E57:W57" si="19">(E56-$D56)/$D56</f>
        <v>0.15929086562378303</v>
      </c>
      <c r="F57" s="18">
        <f t="shared" si="19"/>
        <v>0.16993953624556182</v>
      </c>
      <c r="G57" s="18">
        <f t="shared" si="19"/>
        <v>0.21826789963073609</v>
      </c>
      <c r="H57" s="18">
        <f t="shared" si="19"/>
        <v>0.16770234890457417</v>
      </c>
      <c r="I57" s="18">
        <f t="shared" si="19"/>
        <v>0.44051554802561826</v>
      </c>
      <c r="J57" s="18">
        <f t="shared" si="19"/>
        <v>0.42026999752687039</v>
      </c>
      <c r="K57" s="18">
        <f t="shared" si="19"/>
        <v>0.40592300323212444</v>
      </c>
      <c r="L57" s="18">
        <f t="shared" si="19"/>
        <v>0.44143089024137161</v>
      </c>
      <c r="M57" s="18">
        <f t="shared" si="19"/>
        <v>0.23617961174708121</v>
      </c>
      <c r="N57" s="18">
        <f t="shared" si="19"/>
        <v>5.6222479326626398E-2</v>
      </c>
      <c r="O57" s="18">
        <f t="shared" si="19"/>
        <v>0.12907888714853841</v>
      </c>
      <c r="P57" s="18">
        <f t="shared" si="19"/>
        <v>0.2345905549191116</v>
      </c>
      <c r="Q57" s="18">
        <f t="shared" si="19"/>
        <v>0.22935718529425966</v>
      </c>
      <c r="R57" s="18">
        <f t="shared" si="19"/>
        <v>7.0489878646089507E-2</v>
      </c>
      <c r="S57" s="18">
        <f t="shared" si="19"/>
        <v>-0.10166836753548369</v>
      </c>
      <c r="T57" s="26">
        <f t="shared" si="19"/>
        <v>2.4145704287610762E-2</v>
      </c>
      <c r="U57" s="26">
        <f t="shared" si="19"/>
        <v>-9.535762306662492E-3</v>
      </c>
      <c r="V57" s="26">
        <f t="shared" si="19"/>
        <v>-0.30818321626239054</v>
      </c>
      <c r="W57" s="26">
        <f t="shared" si="19"/>
        <v>-0.33723964625718844</v>
      </c>
    </row>
    <row r="58" spans="1:23" ht="18" x14ac:dyDescent="0.35">
      <c r="A58" s="11" t="s">
        <v>7</v>
      </c>
      <c r="B58" s="28"/>
      <c r="C58" s="28"/>
      <c r="D58" s="10"/>
      <c r="E58" s="21">
        <f t="shared" ref="E58:W58" si="20">(E56-D56)/D56</f>
        <v>0.15929086562378303</v>
      </c>
      <c r="F58" s="21">
        <f t="shared" si="20"/>
        <v>9.1855037743690388E-3</v>
      </c>
      <c r="G58" s="21">
        <f t="shared" si="20"/>
        <v>4.1308428246013641E-2</v>
      </c>
      <c r="H58" s="21">
        <f t="shared" si="20"/>
        <v>-4.1506101196205396E-2</v>
      </c>
      <c r="I58" s="21">
        <f t="shared" si="20"/>
        <v>0.23363248294993252</v>
      </c>
      <c r="J58" s="21">
        <f t="shared" si="20"/>
        <v>-1.4054378327604001E-2</v>
      </c>
      <c r="K58" s="21">
        <f t="shared" si="20"/>
        <v>-1.0101596400493218E-2</v>
      </c>
      <c r="L58" s="21">
        <f t="shared" si="20"/>
        <v>2.5255925770911253E-2</v>
      </c>
      <c r="M58" s="21">
        <f t="shared" si="20"/>
        <v>-0.1423941167654042</v>
      </c>
      <c r="N58" s="21">
        <f t="shared" si="20"/>
        <v>-0.14557523090525903</v>
      </c>
      <c r="O58" s="21">
        <f t="shared" si="20"/>
        <v>6.8978278012374966E-2</v>
      </c>
      <c r="P58" s="21">
        <f t="shared" si="20"/>
        <v>9.3449331992240495E-2</v>
      </c>
      <c r="Q58" s="21">
        <f t="shared" si="20"/>
        <v>-4.2389516135532181E-3</v>
      </c>
      <c r="R58" s="21">
        <f t="shared" si="20"/>
        <v>-0.12922794818996694</v>
      </c>
      <c r="S58" s="22">
        <f t="shared" si="20"/>
        <v>-0.16082192799366932</v>
      </c>
      <c r="T58" s="23">
        <f t="shared" si="20"/>
        <v>0.1400530352893524</v>
      </c>
      <c r="U58" s="23">
        <f t="shared" si="20"/>
        <v>-3.2887377697592222E-2</v>
      </c>
      <c r="V58" s="23">
        <f t="shared" si="20"/>
        <v>-0.30152270277949578</v>
      </c>
      <c r="W58" s="23">
        <f t="shared" si="20"/>
        <v>-4.2000180796160524E-2</v>
      </c>
    </row>
    <row r="59" spans="1:23" ht="18" x14ac:dyDescent="0.35">
      <c r="A59" s="2" t="s">
        <v>168</v>
      </c>
      <c r="B59" s="28"/>
      <c r="C59" s="28"/>
      <c r="D59" s="12">
        <f t="shared" ref="D59:W59" si="21">D56/D$8</f>
        <v>2.5019573928164233E-2</v>
      </c>
      <c r="E59" s="12">
        <f t="shared" si="21"/>
        <v>3.1431667001498666E-2</v>
      </c>
      <c r="F59" s="12">
        <f t="shared" si="21"/>
        <v>3.6867990652357747E-2</v>
      </c>
      <c r="G59" s="12">
        <f t="shared" si="21"/>
        <v>4.3883814423217683E-2</v>
      </c>
      <c r="H59" s="12">
        <f t="shared" si="21"/>
        <v>4.3552826590284636E-2</v>
      </c>
      <c r="I59" s="12">
        <f t="shared" si="21"/>
        <v>5.5957116684878183E-2</v>
      </c>
      <c r="J59" s="12">
        <f t="shared" si="21"/>
        <v>5.1996026433308064E-2</v>
      </c>
      <c r="K59" s="12">
        <f t="shared" si="21"/>
        <v>5.8183844647067079E-2</v>
      </c>
      <c r="L59" s="12">
        <f t="shared" si="21"/>
        <v>6.8562932640358176E-2</v>
      </c>
      <c r="M59" s="12">
        <f t="shared" si="21"/>
        <v>6.4822433265788418E-2</v>
      </c>
      <c r="N59" s="12">
        <f t="shared" si="21"/>
        <v>4.834741506192182E-2</v>
      </c>
      <c r="O59" s="12">
        <f t="shared" si="21"/>
        <v>5.2970341974768985E-2</v>
      </c>
      <c r="P59" s="12">
        <f t="shared" si="21"/>
        <v>6.4834745922797463E-2</v>
      </c>
      <c r="Q59" s="12">
        <f t="shared" si="21"/>
        <v>6.4738629792064697E-2</v>
      </c>
      <c r="R59" s="12">
        <f t="shared" si="21"/>
        <v>6.2225716552724526E-2</v>
      </c>
      <c r="S59" s="12">
        <f t="shared" si="21"/>
        <v>5.5122936687552561E-2</v>
      </c>
      <c r="T59" s="27">
        <f t="shared" si="21"/>
        <v>6.2724556810087845E-2</v>
      </c>
      <c r="U59" s="27">
        <f t="shared" si="21"/>
        <v>5.9846791722899535E-2</v>
      </c>
      <c r="V59" s="27">
        <f t="shared" si="21"/>
        <v>5.273078727198216E-2</v>
      </c>
      <c r="W59" s="27">
        <f t="shared" si="21"/>
        <v>5.0576464715346867E-2</v>
      </c>
    </row>
    <row r="60" spans="1:23" ht="18" x14ac:dyDescent="0.35">
      <c r="A60" s="2" t="s">
        <v>44</v>
      </c>
      <c r="B60" s="2" t="s">
        <v>45</v>
      </c>
      <c r="C60" s="28"/>
      <c r="D60" s="2">
        <v>0.70356200000000002</v>
      </c>
      <c r="E60" s="2">
        <v>0.81563300000000005</v>
      </c>
      <c r="F60" s="2">
        <v>0.823125</v>
      </c>
      <c r="G60" s="2">
        <v>0.85712699999999997</v>
      </c>
      <c r="H60" s="2">
        <v>0.82155100000000003</v>
      </c>
      <c r="I60" s="2">
        <v>1.0134920000000001</v>
      </c>
      <c r="J60" s="2">
        <v>0.99924800000000003</v>
      </c>
      <c r="K60" s="2">
        <v>0.98915399999999998</v>
      </c>
      <c r="L60" s="2">
        <v>1.0141359999999999</v>
      </c>
      <c r="M60" s="2">
        <v>0.86972899999999997</v>
      </c>
      <c r="N60" s="2">
        <v>0.74311799999999995</v>
      </c>
      <c r="O60" s="2">
        <v>0.794377</v>
      </c>
      <c r="P60" s="2">
        <v>0.86861100000000002</v>
      </c>
      <c r="Q60" s="2">
        <v>0.86492899999999995</v>
      </c>
      <c r="R60" s="2">
        <v>0.75315600000000005</v>
      </c>
      <c r="S60" s="2">
        <v>0.63203200000000004</v>
      </c>
      <c r="T60" s="30">
        <v>0.72055000000000002</v>
      </c>
      <c r="U60" s="30">
        <v>0.69685299999999994</v>
      </c>
      <c r="V60" s="30">
        <v>0.486736</v>
      </c>
      <c r="W60" s="30">
        <v>0.46629300000000001</v>
      </c>
    </row>
    <row r="61" spans="1:23" ht="18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1:23" ht="18" x14ac:dyDescent="0.35">
      <c r="A62" s="9" t="s">
        <v>46</v>
      </c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</row>
    <row r="63" spans="1:23" ht="18" x14ac:dyDescent="0.35">
      <c r="A63" s="2" t="s">
        <v>22</v>
      </c>
      <c r="B63" s="28"/>
      <c r="C63" s="28"/>
      <c r="D63" s="10">
        <f t="shared" ref="D63:W63" si="22">D67</f>
        <v>0.63027599999999995</v>
      </c>
      <c r="E63" s="10">
        <f t="shared" si="22"/>
        <v>0.82393499999999997</v>
      </c>
      <c r="F63" s="10">
        <f t="shared" si="22"/>
        <v>0.62972899999999998</v>
      </c>
      <c r="G63" s="10">
        <f t="shared" si="22"/>
        <v>0.48556899999999997</v>
      </c>
      <c r="H63" s="10">
        <f t="shared" si="22"/>
        <v>0.55499399999999999</v>
      </c>
      <c r="I63" s="10">
        <f t="shared" si="22"/>
        <v>0.59483900000000001</v>
      </c>
      <c r="J63" s="10">
        <f t="shared" si="22"/>
        <v>0.67648699999999995</v>
      </c>
      <c r="K63" s="10">
        <f t="shared" si="22"/>
        <v>0.47258899999999998</v>
      </c>
      <c r="L63" s="10">
        <f t="shared" si="22"/>
        <v>0.54200400000000004</v>
      </c>
      <c r="M63" s="10">
        <f t="shared" si="22"/>
        <v>0.480881</v>
      </c>
      <c r="N63" s="10">
        <f t="shared" si="22"/>
        <v>0.348302</v>
      </c>
      <c r="O63" s="10">
        <f t="shared" si="22"/>
        <v>0.419178</v>
      </c>
      <c r="P63" s="10">
        <f t="shared" si="22"/>
        <v>0.436058</v>
      </c>
      <c r="Q63" s="10">
        <f t="shared" si="22"/>
        <v>0.48865199999999998</v>
      </c>
      <c r="R63" s="10">
        <f t="shared" si="22"/>
        <v>0.377834</v>
      </c>
      <c r="S63" s="10">
        <f t="shared" si="22"/>
        <v>0.25704900000000003</v>
      </c>
      <c r="T63" s="29">
        <f t="shared" si="22"/>
        <v>0.31020599999999998</v>
      </c>
      <c r="U63" s="29">
        <f t="shared" si="22"/>
        <v>0.31890099999999999</v>
      </c>
      <c r="V63" s="29">
        <f t="shared" si="22"/>
        <v>0.21929699999999999</v>
      </c>
      <c r="W63" s="29">
        <f t="shared" si="22"/>
        <v>0.113168</v>
      </c>
    </row>
    <row r="64" spans="1:23" ht="18" x14ac:dyDescent="0.35">
      <c r="A64" s="17" t="s">
        <v>6</v>
      </c>
      <c r="B64" s="17"/>
      <c r="C64" s="17"/>
      <c r="D64" s="17"/>
      <c r="E64" s="18">
        <f t="shared" ref="E64:W64" si="23">(E63-$D63)/$D63</f>
        <v>0.30726062867696063</v>
      </c>
      <c r="F64" s="18">
        <f t="shared" si="23"/>
        <v>-8.6787375689374854E-4</v>
      </c>
      <c r="G64" s="18">
        <f t="shared" si="23"/>
        <v>-0.22959306716422645</v>
      </c>
      <c r="H64" s="18">
        <f t="shared" si="23"/>
        <v>-0.11944291072482525</v>
      </c>
      <c r="I64" s="18">
        <f t="shared" si="23"/>
        <v>-5.6224574630796581E-2</v>
      </c>
      <c r="J64" s="18">
        <f t="shared" si="23"/>
        <v>7.3318673089249803E-2</v>
      </c>
      <c r="K64" s="18">
        <f t="shared" si="23"/>
        <v>-0.25018721956730067</v>
      </c>
      <c r="L64" s="18">
        <f t="shared" si="23"/>
        <v>-0.14005292919292486</v>
      </c>
      <c r="M64" s="18">
        <f t="shared" si="23"/>
        <v>-0.23703107844817184</v>
      </c>
      <c r="N64" s="18">
        <f t="shared" si="23"/>
        <v>-0.44738178194949507</v>
      </c>
      <c r="O64" s="18">
        <f t="shared" si="23"/>
        <v>-0.33492945947489666</v>
      </c>
      <c r="P64" s="18">
        <f t="shared" si="23"/>
        <v>-0.30814754171188491</v>
      </c>
      <c r="Q64" s="18">
        <f t="shared" si="23"/>
        <v>-0.22470155931687069</v>
      </c>
      <c r="R64" s="18">
        <f t="shared" si="23"/>
        <v>-0.40052611871624488</v>
      </c>
      <c r="S64" s="18">
        <f t="shared" si="23"/>
        <v>-0.59216438512651592</v>
      </c>
      <c r="T64" s="26">
        <f t="shared" si="23"/>
        <v>-0.50782514327056716</v>
      </c>
      <c r="U64" s="26">
        <f t="shared" si="23"/>
        <v>-0.49402959973091148</v>
      </c>
      <c r="V64" s="26">
        <f t="shared" si="23"/>
        <v>-0.65206195381071153</v>
      </c>
      <c r="W64" s="26">
        <f t="shared" si="23"/>
        <v>-0.82044691531963765</v>
      </c>
    </row>
    <row r="65" spans="1:23" ht="18" x14ac:dyDescent="0.35">
      <c r="A65" s="11" t="s">
        <v>7</v>
      </c>
      <c r="B65" s="28"/>
      <c r="C65" s="28"/>
      <c r="D65" s="10"/>
      <c r="E65" s="21">
        <f t="shared" ref="E65:W65" si="24">(E63-D63)/D63</f>
        <v>0.30726062867696063</v>
      </c>
      <c r="F65" s="21">
        <f t="shared" si="24"/>
        <v>-0.23570548647648176</v>
      </c>
      <c r="G65" s="21">
        <f t="shared" si="24"/>
        <v>-0.22892387042680265</v>
      </c>
      <c r="H65" s="21">
        <f t="shared" si="24"/>
        <v>0.14297659035070201</v>
      </c>
      <c r="I65" s="21">
        <f t="shared" si="24"/>
        <v>7.1793568939484062E-2</v>
      </c>
      <c r="J65" s="21">
        <f t="shared" si="24"/>
        <v>0.13726067053437979</v>
      </c>
      <c r="K65" s="21">
        <f t="shared" si="24"/>
        <v>-0.30140712238372647</v>
      </c>
      <c r="L65" s="21">
        <f t="shared" si="24"/>
        <v>0.14688238617487936</v>
      </c>
      <c r="M65" s="21">
        <f t="shared" si="24"/>
        <v>-0.11277223046324387</v>
      </c>
      <c r="N65" s="21">
        <f t="shared" si="24"/>
        <v>-0.27570022521164278</v>
      </c>
      <c r="O65" s="21">
        <f t="shared" si="24"/>
        <v>0.20349007470528449</v>
      </c>
      <c r="P65" s="21">
        <f t="shared" si="24"/>
        <v>4.0269288941690656E-2</v>
      </c>
      <c r="Q65" s="21">
        <f t="shared" si="24"/>
        <v>0.12061239559875056</v>
      </c>
      <c r="R65" s="21">
        <f t="shared" si="24"/>
        <v>-0.22678306852320257</v>
      </c>
      <c r="S65" s="22">
        <f t="shared" si="24"/>
        <v>-0.31967742447741593</v>
      </c>
      <c r="T65" s="23">
        <f t="shared" si="24"/>
        <v>0.20679714762554979</v>
      </c>
      <c r="U65" s="23">
        <f t="shared" si="24"/>
        <v>2.8029760868584129E-2</v>
      </c>
      <c r="V65" s="23">
        <f t="shared" si="24"/>
        <v>-0.31233517612048883</v>
      </c>
      <c r="W65" s="23">
        <f t="shared" si="24"/>
        <v>-0.48395098884161658</v>
      </c>
    </row>
    <row r="66" spans="1:23" ht="18" x14ac:dyDescent="0.35">
      <c r="A66" s="2" t="s">
        <v>168</v>
      </c>
      <c r="B66" s="28"/>
      <c r="C66" s="28"/>
      <c r="D66" s="12">
        <f t="shared" ref="D66:W66" si="25">D63/D$8</f>
        <v>2.2413429061188123E-2</v>
      </c>
      <c r="E66" s="12">
        <f t="shared" si="25"/>
        <v>3.1751597288093791E-2</v>
      </c>
      <c r="F66" s="12">
        <f t="shared" si="25"/>
        <v>2.820573167564901E-2</v>
      </c>
      <c r="G66" s="12">
        <f t="shared" si="25"/>
        <v>2.4860516452832996E-2</v>
      </c>
      <c r="H66" s="12">
        <f t="shared" si="25"/>
        <v>2.9421858704631154E-2</v>
      </c>
      <c r="I66" s="12">
        <f t="shared" si="25"/>
        <v>3.2842366127918375E-2</v>
      </c>
      <c r="J66" s="12">
        <f t="shared" si="25"/>
        <v>3.5201107166378386E-2</v>
      </c>
      <c r="K66" s="12">
        <f t="shared" si="25"/>
        <v>2.7798548009625178E-2</v>
      </c>
      <c r="L66" s="12">
        <f t="shared" si="25"/>
        <v>3.6643392742989798E-2</v>
      </c>
      <c r="M66" s="12">
        <f t="shared" si="25"/>
        <v>3.5840907376074163E-2</v>
      </c>
      <c r="N66" s="12">
        <f t="shared" si="25"/>
        <v>2.2660602166678097E-2</v>
      </c>
      <c r="O66" s="12">
        <f t="shared" si="25"/>
        <v>2.7951466379690895E-2</v>
      </c>
      <c r="P66" s="12">
        <f t="shared" si="25"/>
        <v>3.2548182831674037E-2</v>
      </c>
      <c r="Q66" s="12">
        <f t="shared" si="25"/>
        <v>3.6574864439915873E-2</v>
      </c>
      <c r="R66" s="12">
        <f t="shared" si="25"/>
        <v>3.1216628942718528E-2</v>
      </c>
      <c r="S66" s="12">
        <f t="shared" si="25"/>
        <v>2.2418636639598467E-2</v>
      </c>
      <c r="T66" s="27">
        <f t="shared" si="25"/>
        <v>2.7003724751689832E-2</v>
      </c>
      <c r="U66" s="27">
        <f t="shared" si="25"/>
        <v>2.7387701175462235E-2</v>
      </c>
      <c r="V66" s="27">
        <f t="shared" si="25"/>
        <v>2.3757649847933729E-2</v>
      </c>
      <c r="W66" s="27">
        <f t="shared" si="25"/>
        <v>1.2274765777968733E-2</v>
      </c>
    </row>
    <row r="67" spans="1:23" ht="18" x14ac:dyDescent="0.35">
      <c r="A67" s="2" t="s">
        <v>47</v>
      </c>
      <c r="B67" s="2" t="s">
        <v>48</v>
      </c>
      <c r="C67" s="28"/>
      <c r="D67" s="2">
        <v>0.63027599999999995</v>
      </c>
      <c r="E67" s="2">
        <v>0.82393499999999997</v>
      </c>
      <c r="F67" s="2">
        <v>0.62972899999999998</v>
      </c>
      <c r="G67" s="2">
        <v>0.48556899999999997</v>
      </c>
      <c r="H67" s="2">
        <v>0.55499399999999999</v>
      </c>
      <c r="I67" s="2">
        <v>0.59483900000000001</v>
      </c>
      <c r="J67" s="2">
        <v>0.67648699999999995</v>
      </c>
      <c r="K67" s="2">
        <v>0.47258899999999998</v>
      </c>
      <c r="L67" s="2">
        <v>0.54200400000000004</v>
      </c>
      <c r="M67" s="2">
        <v>0.480881</v>
      </c>
      <c r="N67" s="2">
        <v>0.348302</v>
      </c>
      <c r="O67" s="2">
        <v>0.419178</v>
      </c>
      <c r="P67" s="2">
        <v>0.436058</v>
      </c>
      <c r="Q67" s="2">
        <v>0.48865199999999998</v>
      </c>
      <c r="R67" s="2">
        <v>0.377834</v>
      </c>
      <c r="S67" s="2">
        <v>0.25704900000000003</v>
      </c>
      <c r="T67" s="30">
        <v>0.31020599999999998</v>
      </c>
      <c r="U67" s="30">
        <v>0.31890099999999999</v>
      </c>
      <c r="V67" s="30">
        <v>0.21929699999999999</v>
      </c>
      <c r="W67" s="30">
        <v>0.113168</v>
      </c>
    </row>
    <row r="69" spans="1:23" ht="18" x14ac:dyDescent="0.35">
      <c r="A69" s="9" t="s">
        <v>49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</row>
    <row r="70" spans="1:23" ht="18" x14ac:dyDescent="0.35">
      <c r="A70" s="2" t="s">
        <v>22</v>
      </c>
      <c r="B70" s="28"/>
      <c r="C70" s="28"/>
      <c r="D70" s="10">
        <f t="shared" ref="D70:W70" si="26">D74</f>
        <v>0.118687</v>
      </c>
      <c r="E70" s="10">
        <f t="shared" si="26"/>
        <v>8.5531999999999997E-2</v>
      </c>
      <c r="F70" s="10">
        <f t="shared" si="26"/>
        <v>8.2826999999999998E-2</v>
      </c>
      <c r="G70" s="10">
        <f t="shared" si="26"/>
        <v>6.0830000000000002E-2</v>
      </c>
      <c r="H70" s="10">
        <f t="shared" si="26"/>
        <v>2.0596E-2</v>
      </c>
      <c r="I70" s="10">
        <f t="shared" si="26"/>
        <v>7.2790999999999995E-2</v>
      </c>
      <c r="J70" s="10">
        <f t="shared" si="26"/>
        <v>8.3856E-2</v>
      </c>
      <c r="K70" s="10">
        <f t="shared" si="26"/>
        <v>3.8012999999999998E-2</v>
      </c>
      <c r="L70" s="10">
        <f t="shared" si="26"/>
        <v>3.9956999999999999E-2</v>
      </c>
      <c r="M70" s="10">
        <f t="shared" si="26"/>
        <v>5.5738999999999997E-2</v>
      </c>
      <c r="N70" s="10">
        <f t="shared" si="26"/>
        <v>5.0151000000000001E-2</v>
      </c>
      <c r="O70" s="10">
        <f t="shared" si="26"/>
        <v>5.3619E-2</v>
      </c>
      <c r="P70" s="10">
        <f t="shared" si="26"/>
        <v>5.6677999999999999E-2</v>
      </c>
      <c r="Q70" s="10">
        <f t="shared" si="26"/>
        <v>5.2642000000000001E-2</v>
      </c>
      <c r="R70" s="10">
        <f t="shared" si="26"/>
        <v>5.1244999999999999E-2</v>
      </c>
      <c r="S70" s="10">
        <f t="shared" si="26"/>
        <v>5.7458000000000002E-2</v>
      </c>
      <c r="T70" s="29">
        <f t="shared" si="26"/>
        <v>5.3185999999999997E-2</v>
      </c>
      <c r="U70" s="29">
        <f t="shared" si="26"/>
        <v>8.1109000000000001E-2</v>
      </c>
      <c r="V70" s="29">
        <f t="shared" si="26"/>
        <v>4.8238000000000003E-2</v>
      </c>
      <c r="W70" s="29">
        <f t="shared" si="26"/>
        <v>5.1929999999999997E-2</v>
      </c>
    </row>
    <row r="71" spans="1:23" ht="18" x14ac:dyDescent="0.35">
      <c r="A71" s="17" t="s">
        <v>6</v>
      </c>
      <c r="B71" s="17"/>
      <c r="C71" s="17"/>
      <c r="D71" s="17"/>
      <c r="E71" s="18">
        <f t="shared" ref="E71:W71" si="27">(E70-$D70)/$D70</f>
        <v>-0.27934820157220253</v>
      </c>
      <c r="F71" s="18">
        <f t="shared" si="27"/>
        <v>-0.30213924018637256</v>
      </c>
      <c r="G71" s="18">
        <f t="shared" si="27"/>
        <v>-0.48747546066544778</v>
      </c>
      <c r="H71" s="18">
        <f t="shared" si="27"/>
        <v>-0.82646793667377216</v>
      </c>
      <c r="I71" s="18">
        <f t="shared" si="27"/>
        <v>-0.38669778493011037</v>
      </c>
      <c r="J71" s="18">
        <f t="shared" si="27"/>
        <v>-0.29346937743813561</v>
      </c>
      <c r="K71" s="18">
        <f t="shared" si="27"/>
        <v>-0.67972060967081482</v>
      </c>
      <c r="L71" s="18">
        <f t="shared" si="27"/>
        <v>-0.66334139374994727</v>
      </c>
      <c r="M71" s="18">
        <f t="shared" si="27"/>
        <v>-0.53036979618660851</v>
      </c>
      <c r="N71" s="18">
        <f t="shared" si="27"/>
        <v>-0.57745161643650944</v>
      </c>
      <c r="O71" s="18">
        <f t="shared" si="27"/>
        <v>-0.54823190408385081</v>
      </c>
      <c r="P71" s="18">
        <f t="shared" si="27"/>
        <v>-0.522458230471745</v>
      </c>
      <c r="Q71" s="18">
        <f t="shared" si="27"/>
        <v>-0.55646363965724965</v>
      </c>
      <c r="R71" s="18">
        <f t="shared" si="27"/>
        <v>-0.56823409471972497</v>
      </c>
      <c r="S71" s="18">
        <f t="shared" si="27"/>
        <v>-0.51588632284917468</v>
      </c>
      <c r="T71" s="26">
        <f t="shared" si="27"/>
        <v>-0.55188015536663659</v>
      </c>
      <c r="U71" s="26">
        <f t="shared" si="27"/>
        <v>-0.31661428800121327</v>
      </c>
      <c r="V71" s="26">
        <f t="shared" si="27"/>
        <v>-0.59356964115699273</v>
      </c>
      <c r="W71" s="26">
        <f t="shared" si="27"/>
        <v>-0.56246261174349343</v>
      </c>
    </row>
    <row r="72" spans="1:23" ht="18" x14ac:dyDescent="0.35">
      <c r="A72" s="11" t="s">
        <v>7</v>
      </c>
      <c r="B72" s="28"/>
      <c r="C72" s="28"/>
      <c r="D72" s="10"/>
      <c r="E72" s="21">
        <f t="shared" ref="E72:W72" si="28">(E70-D70)/D70</f>
        <v>-0.27934820157220253</v>
      </c>
      <c r="F72" s="21">
        <f t="shared" si="28"/>
        <v>-3.162559042229808E-2</v>
      </c>
      <c r="G72" s="21">
        <f t="shared" si="28"/>
        <v>-0.26557764980018589</v>
      </c>
      <c r="H72" s="21">
        <f t="shared" si="28"/>
        <v>-0.66141706394870958</v>
      </c>
      <c r="I72" s="21">
        <f t="shared" si="28"/>
        <v>2.5342299475626331</v>
      </c>
      <c r="J72" s="21">
        <f t="shared" si="28"/>
        <v>0.15201055075490111</v>
      </c>
      <c r="K72" s="21">
        <f t="shared" si="28"/>
        <v>-0.54668717801946198</v>
      </c>
      <c r="L72" s="21">
        <f t="shared" si="28"/>
        <v>5.1140399337068931E-2</v>
      </c>
      <c r="M72" s="21">
        <f t="shared" si="28"/>
        <v>0.39497459769251941</v>
      </c>
      <c r="N72" s="21">
        <f t="shared" si="28"/>
        <v>-0.10025296471052578</v>
      </c>
      <c r="O72" s="21">
        <f t="shared" si="28"/>
        <v>6.9151163486271441E-2</v>
      </c>
      <c r="P72" s="21">
        <f t="shared" si="28"/>
        <v>5.7050672336298687E-2</v>
      </c>
      <c r="Q72" s="21">
        <f t="shared" si="28"/>
        <v>-7.120928755425382E-2</v>
      </c>
      <c r="R72" s="21">
        <f t="shared" si="28"/>
        <v>-2.6537745526385822E-2</v>
      </c>
      <c r="S72" s="22">
        <f t="shared" si="28"/>
        <v>0.1212410966923603</v>
      </c>
      <c r="T72" s="23">
        <f t="shared" si="28"/>
        <v>-7.434995997076134E-2</v>
      </c>
      <c r="U72" s="23">
        <f t="shared" si="28"/>
        <v>0.5250065806791262</v>
      </c>
      <c r="V72" s="23">
        <f t="shared" si="28"/>
        <v>-0.40526945221861937</v>
      </c>
      <c r="W72" s="23">
        <f t="shared" si="28"/>
        <v>7.6537169866080557E-2</v>
      </c>
    </row>
    <row r="73" spans="1:23" ht="18" x14ac:dyDescent="0.35">
      <c r="A73" s="2" t="s">
        <v>168</v>
      </c>
      <c r="B73" s="28"/>
      <c r="C73" s="28"/>
      <c r="D73" s="12">
        <f t="shared" ref="D73:W73" si="29">D70/D$8</f>
        <v>4.2206630983652165E-3</v>
      </c>
      <c r="E73" s="12">
        <f t="shared" si="29"/>
        <v>3.2961066337092587E-3</v>
      </c>
      <c r="F73" s="12">
        <f t="shared" si="29"/>
        <v>3.7098436589373851E-3</v>
      </c>
      <c r="G73" s="12">
        <f t="shared" si="29"/>
        <v>3.1144187866726071E-3</v>
      </c>
      <c r="H73" s="12">
        <f t="shared" si="29"/>
        <v>1.0918543297415526E-3</v>
      </c>
      <c r="I73" s="12">
        <f t="shared" si="29"/>
        <v>4.0189507964630876E-3</v>
      </c>
      <c r="J73" s="12">
        <f t="shared" si="29"/>
        <v>4.3634601145976582E-3</v>
      </c>
      <c r="K73" s="12">
        <f t="shared" si="29"/>
        <v>2.2359940783426651E-3</v>
      </c>
      <c r="L73" s="12">
        <f t="shared" si="29"/>
        <v>2.7013823584911608E-3</v>
      </c>
      <c r="M73" s="12">
        <f t="shared" si="29"/>
        <v>4.1543257817110626E-3</v>
      </c>
      <c r="N73" s="12">
        <f t="shared" si="29"/>
        <v>3.2628347217675273E-3</v>
      </c>
      <c r="O73" s="12">
        <f t="shared" si="29"/>
        <v>3.5754015616579261E-3</v>
      </c>
      <c r="P73" s="12">
        <f t="shared" si="29"/>
        <v>4.2305516847153841E-3</v>
      </c>
      <c r="Q73" s="12">
        <f t="shared" si="29"/>
        <v>3.9401742218307745E-3</v>
      </c>
      <c r="R73" s="12">
        <f t="shared" si="29"/>
        <v>4.2338597113272258E-3</v>
      </c>
      <c r="S73" s="12">
        <f t="shared" si="29"/>
        <v>5.0112236345523564E-3</v>
      </c>
      <c r="T73" s="27">
        <f t="shared" si="29"/>
        <v>4.6298914419559108E-3</v>
      </c>
      <c r="U73" s="27">
        <f t="shared" si="29"/>
        <v>6.9657638409430086E-3</v>
      </c>
      <c r="V73" s="27">
        <f t="shared" si="29"/>
        <v>5.2258877839853135E-3</v>
      </c>
      <c r="W73" s="27">
        <f t="shared" si="29"/>
        <v>5.6325868341749984E-3</v>
      </c>
    </row>
    <row r="74" spans="1:23" ht="18" x14ac:dyDescent="0.35">
      <c r="A74" s="2" t="s">
        <v>50</v>
      </c>
      <c r="B74" s="2" t="s">
        <v>51</v>
      </c>
      <c r="C74" s="28"/>
      <c r="D74" s="2">
        <v>0.118687</v>
      </c>
      <c r="E74" s="2">
        <v>8.5531999999999997E-2</v>
      </c>
      <c r="F74" s="2">
        <v>8.2826999999999998E-2</v>
      </c>
      <c r="G74" s="2">
        <v>6.0830000000000002E-2</v>
      </c>
      <c r="H74" s="2">
        <v>2.0596E-2</v>
      </c>
      <c r="I74" s="2">
        <v>7.2790999999999995E-2</v>
      </c>
      <c r="J74" s="2">
        <v>8.3856E-2</v>
      </c>
      <c r="K74" s="2">
        <v>3.8012999999999998E-2</v>
      </c>
      <c r="L74" s="2">
        <v>3.9956999999999999E-2</v>
      </c>
      <c r="M74" s="2">
        <v>5.5738999999999997E-2</v>
      </c>
      <c r="N74" s="2">
        <v>5.0151000000000001E-2</v>
      </c>
      <c r="O74" s="2">
        <v>5.3619E-2</v>
      </c>
      <c r="P74" s="2">
        <v>5.6677999999999999E-2</v>
      </c>
      <c r="Q74" s="2">
        <v>5.2642000000000001E-2</v>
      </c>
      <c r="R74" s="2">
        <v>5.1244999999999999E-2</v>
      </c>
      <c r="S74" s="2">
        <v>5.7458000000000002E-2</v>
      </c>
      <c r="T74" s="30">
        <v>5.3185999999999997E-2</v>
      </c>
      <c r="U74" s="30">
        <v>8.1109000000000001E-2</v>
      </c>
      <c r="V74" s="30">
        <v>4.8238000000000003E-2</v>
      </c>
      <c r="W74" s="30">
        <v>5.1929999999999997E-2</v>
      </c>
    </row>
    <row r="77" spans="1:23" ht="18" x14ac:dyDescent="0.35">
      <c r="A77" s="24" t="s">
        <v>52</v>
      </c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</row>
    <row r="78" spans="1:23" ht="18" x14ac:dyDescent="0.35">
      <c r="A78" s="2" t="s">
        <v>53</v>
      </c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</row>
    <row r="79" spans="1:23" ht="18" x14ac:dyDescent="0.35">
      <c r="A79" s="6" t="s">
        <v>54</v>
      </c>
      <c r="B79" s="6"/>
      <c r="C79" s="6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</row>
    <row r="80" spans="1:23" ht="18" x14ac:dyDescent="0.35">
      <c r="A80" s="4" t="s">
        <v>55</v>
      </c>
      <c r="B80" s="4"/>
      <c r="C80" s="4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</row>
    <row r="81" spans="1:23" ht="18" x14ac:dyDescent="0.35">
      <c r="A81" s="6" t="s">
        <v>56</v>
      </c>
      <c r="B81" s="6"/>
      <c r="C81" s="6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</row>
    <row r="82" spans="1:23" ht="18" x14ac:dyDescent="0.35">
      <c r="A82" s="6" t="s">
        <v>57</v>
      </c>
      <c r="B82" s="6"/>
      <c r="C82" s="6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</row>
    <row r="83" spans="1:23" ht="18" x14ac:dyDescent="0.35">
      <c r="A83" s="35" t="s">
        <v>58</v>
      </c>
      <c r="B83" s="6"/>
      <c r="C83" s="6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</row>
    <row r="84" spans="1:23" ht="18" x14ac:dyDescent="0.35">
      <c r="A84" s="2" t="s">
        <v>22</v>
      </c>
      <c r="B84" s="28"/>
      <c r="C84" s="28"/>
      <c r="D84" s="10">
        <f t="shared" ref="D84:W84" si="30">D97</f>
        <v>4.5290840000000001</v>
      </c>
      <c r="E84" s="10">
        <f t="shared" si="30"/>
        <v>5.0709850000000003</v>
      </c>
      <c r="F84" s="10">
        <f t="shared" si="30"/>
        <v>2.5187539999999999</v>
      </c>
      <c r="G84" s="10">
        <f t="shared" si="30"/>
        <v>7.2348489999999996</v>
      </c>
      <c r="H84" s="10">
        <f t="shared" si="30"/>
        <v>5.3466290000000001</v>
      </c>
      <c r="I84" s="10">
        <f t="shared" si="30"/>
        <v>6.3468530000000003</v>
      </c>
      <c r="J84" s="10">
        <f t="shared" si="30"/>
        <v>8.5005950000000006</v>
      </c>
      <c r="K84" s="10">
        <f t="shared" si="30"/>
        <v>7.1615359999999999</v>
      </c>
      <c r="L84" s="10">
        <f t="shared" si="30"/>
        <v>5.9178389999999998</v>
      </c>
      <c r="M84" s="10">
        <f t="shared" si="30"/>
        <v>5.3553930000000003</v>
      </c>
      <c r="N84" s="10">
        <f t="shared" si="30"/>
        <v>6.5376799999999999</v>
      </c>
      <c r="O84" s="10">
        <f t="shared" si="30"/>
        <v>6.6123349999999999</v>
      </c>
      <c r="P84" s="10">
        <f t="shared" si="30"/>
        <v>5.6650080000000003</v>
      </c>
      <c r="Q84" s="10">
        <f t="shared" si="30"/>
        <v>6.0142870000000004</v>
      </c>
      <c r="R84" s="10">
        <f t="shared" si="30"/>
        <v>5.754613</v>
      </c>
      <c r="S84" s="10">
        <f t="shared" si="30"/>
        <v>5.3154120000000002</v>
      </c>
      <c r="T84" s="10">
        <f t="shared" si="30"/>
        <v>5.9797969999999996</v>
      </c>
      <c r="U84" s="10">
        <f t="shared" si="30"/>
        <v>5.1622120000000002</v>
      </c>
      <c r="V84" s="10">
        <f t="shared" si="30"/>
        <v>4.3555659999999996</v>
      </c>
      <c r="W84" s="10">
        <f t="shared" si="30"/>
        <v>4.8922699999999999</v>
      </c>
    </row>
    <row r="85" spans="1:23" ht="18" x14ac:dyDescent="0.35">
      <c r="A85" s="17" t="s">
        <v>6</v>
      </c>
      <c r="B85" s="17"/>
      <c r="C85" s="17"/>
      <c r="D85" s="17"/>
      <c r="E85" s="18">
        <f t="shared" ref="E85:W85" si="31">(E84-$D84)/$D84</f>
        <v>0.11964913876624945</v>
      </c>
      <c r="F85" s="18">
        <f t="shared" si="31"/>
        <v>-0.44387121104399924</v>
      </c>
      <c r="G85" s="18">
        <f t="shared" si="31"/>
        <v>0.59741991978952025</v>
      </c>
      <c r="H85" s="18">
        <f t="shared" si="31"/>
        <v>0.18051001041270154</v>
      </c>
      <c r="I85" s="18">
        <f t="shared" si="31"/>
        <v>0.40135466685978888</v>
      </c>
      <c r="J85" s="18">
        <f t="shared" si="31"/>
        <v>0.87689055888563783</v>
      </c>
      <c r="K85" s="18">
        <f t="shared" si="31"/>
        <v>0.58123276141489089</v>
      </c>
      <c r="L85" s="18">
        <f t="shared" si="31"/>
        <v>0.30663043564658982</v>
      </c>
      <c r="M85" s="18">
        <f t="shared" si="31"/>
        <v>0.1824450595308014</v>
      </c>
      <c r="N85" s="18">
        <f t="shared" si="31"/>
        <v>0.44348835217010762</v>
      </c>
      <c r="O85" s="18">
        <f t="shared" si="31"/>
        <v>0.45997181770088602</v>
      </c>
      <c r="P85" s="18">
        <f t="shared" si="31"/>
        <v>0.25080656485947272</v>
      </c>
      <c r="Q85" s="18">
        <f t="shared" si="31"/>
        <v>0.32792569093441415</v>
      </c>
      <c r="R85" s="18">
        <f t="shared" si="31"/>
        <v>0.27059091860517487</v>
      </c>
      <c r="S85" s="18">
        <f t="shared" si="31"/>
        <v>0.17361744670666301</v>
      </c>
      <c r="T85" s="26">
        <f t="shared" si="31"/>
        <v>0.32031046454426532</v>
      </c>
      <c r="U85" s="26">
        <f t="shared" si="31"/>
        <v>0.13979162232363104</v>
      </c>
      <c r="V85" s="26">
        <f t="shared" si="31"/>
        <v>-3.8311941222551958E-2</v>
      </c>
      <c r="W85" s="26">
        <f t="shared" si="31"/>
        <v>8.0189724898014653E-2</v>
      </c>
    </row>
    <row r="86" spans="1:23" ht="18" x14ac:dyDescent="0.35">
      <c r="A86" s="11" t="s">
        <v>7</v>
      </c>
      <c r="B86" s="28"/>
      <c r="C86" s="28"/>
      <c r="D86" s="10"/>
      <c r="E86" s="21">
        <f t="shared" ref="E86:W86" si="32">(E84-D84)/D84</f>
        <v>0.11964913876624945</v>
      </c>
      <c r="F86" s="21">
        <f t="shared" si="32"/>
        <v>-0.50330083800287329</v>
      </c>
      <c r="G86" s="21">
        <f t="shared" si="32"/>
        <v>1.8723920636949853</v>
      </c>
      <c r="H86" s="21">
        <f t="shared" si="32"/>
        <v>-0.26098955209707897</v>
      </c>
      <c r="I86" s="21">
        <f t="shared" si="32"/>
        <v>0.1870756321412988</v>
      </c>
      <c r="J86" s="21">
        <f t="shared" si="32"/>
        <v>0.33934014227208353</v>
      </c>
      <c r="K86" s="21">
        <f t="shared" si="32"/>
        <v>-0.15752532616834475</v>
      </c>
      <c r="L86" s="21">
        <f t="shared" si="32"/>
        <v>-0.17366344314962601</v>
      </c>
      <c r="M86" s="21">
        <f t="shared" si="32"/>
        <v>-9.5042463980517133E-2</v>
      </c>
      <c r="N86" s="21">
        <f t="shared" si="32"/>
        <v>0.22076568423643225</v>
      </c>
      <c r="O86" s="21">
        <f t="shared" si="32"/>
        <v>1.1419188458291003E-2</v>
      </c>
      <c r="P86" s="21">
        <f t="shared" si="32"/>
        <v>-0.14326663727714939</v>
      </c>
      <c r="Q86" s="21">
        <f t="shared" si="32"/>
        <v>6.165551752089319E-2</v>
      </c>
      <c r="R86" s="21">
        <f t="shared" si="32"/>
        <v>-4.3176190294876252E-2</v>
      </c>
      <c r="S86" s="22">
        <f t="shared" si="32"/>
        <v>-7.6321552813368984E-2</v>
      </c>
      <c r="T86" s="23">
        <f t="shared" si="32"/>
        <v>0.12499219251489806</v>
      </c>
      <c r="U86" s="23">
        <f t="shared" si="32"/>
        <v>-0.13672454098358178</v>
      </c>
      <c r="V86" s="23">
        <f t="shared" si="32"/>
        <v>-0.1562597584136414</v>
      </c>
      <c r="W86" s="23">
        <f t="shared" si="32"/>
        <v>0.12322256166018385</v>
      </c>
    </row>
    <row r="87" spans="1:23" ht="18" x14ac:dyDescent="0.35">
      <c r="A87" s="2" t="s">
        <v>168</v>
      </c>
      <c r="B87" s="28"/>
      <c r="C87" s="28"/>
      <c r="D87" s="12">
        <f t="shared" ref="D87:W87" si="33">D84/D$8</f>
        <v>0.16106007994301252</v>
      </c>
      <c r="E87" s="12">
        <f t="shared" si="33"/>
        <v>0.19541817446032064</v>
      </c>
      <c r="F87" s="12">
        <f t="shared" si="33"/>
        <v>0.11281567067892323</v>
      </c>
      <c r="G87" s="12">
        <f t="shared" si="33"/>
        <v>0.37041508539108209</v>
      </c>
      <c r="H87" s="12">
        <f t="shared" si="33"/>
        <v>0.28344047500348357</v>
      </c>
      <c r="I87" s="12">
        <f t="shared" si="33"/>
        <v>0.35042367764399635</v>
      </c>
      <c r="J87" s="12">
        <f t="shared" si="33"/>
        <v>0.44232979432417818</v>
      </c>
      <c r="K87" s="12">
        <f t="shared" si="33"/>
        <v>0.42125462572903527</v>
      </c>
      <c r="L87" s="12">
        <f t="shared" si="33"/>
        <v>0.40008874227271751</v>
      </c>
      <c r="M87" s="12">
        <f t="shared" si="33"/>
        <v>0.39914686684538575</v>
      </c>
      <c r="N87" s="12">
        <f t="shared" si="33"/>
        <v>0.42534285066708793</v>
      </c>
      <c r="O87" s="12">
        <f t="shared" si="33"/>
        <v>0.44092118251376117</v>
      </c>
      <c r="P87" s="12">
        <f t="shared" si="33"/>
        <v>0.42284676838149071</v>
      </c>
      <c r="Q87" s="12">
        <f t="shared" si="33"/>
        <v>0.45016030166201787</v>
      </c>
      <c r="R87" s="12">
        <f t="shared" si="33"/>
        <v>0.4754458802806108</v>
      </c>
      <c r="S87" s="12">
        <f t="shared" si="33"/>
        <v>0.46358589303113945</v>
      </c>
      <c r="T87" s="27">
        <f t="shared" si="33"/>
        <v>0.52054696639968467</v>
      </c>
      <c r="U87" s="27">
        <f t="shared" si="33"/>
        <v>0.44333858990842068</v>
      </c>
      <c r="V87" s="27">
        <f t="shared" si="33"/>
        <v>0.47186241452261229</v>
      </c>
      <c r="W87" s="27">
        <f t="shared" si="33"/>
        <v>0.53064000753378238</v>
      </c>
    </row>
    <row r="88" spans="1:23" hidden="1" x14ac:dyDescent="0.3"/>
    <row r="89" spans="1:23" ht="18" hidden="1" x14ac:dyDescent="0.35">
      <c r="A89" s="9" t="s">
        <v>59</v>
      </c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</row>
    <row r="90" spans="1:23" ht="18" hidden="1" x14ac:dyDescent="0.35">
      <c r="A90" s="2" t="s">
        <v>22</v>
      </c>
      <c r="B90" s="28"/>
      <c r="C90" s="28"/>
      <c r="D90" s="78" t="s">
        <v>60</v>
      </c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</row>
    <row r="91" spans="1:23" ht="18" hidden="1" x14ac:dyDescent="0.35">
      <c r="A91" s="17" t="s">
        <v>6</v>
      </c>
      <c r="B91" s="17"/>
      <c r="C91" s="17"/>
      <c r="D91" s="17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</row>
    <row r="92" spans="1:23" ht="18" hidden="1" x14ac:dyDescent="0.35">
      <c r="A92" s="11" t="s">
        <v>7</v>
      </c>
      <c r="B92" s="28"/>
      <c r="C92" s="28"/>
      <c r="D92" s="10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</row>
    <row r="93" spans="1:23" ht="18" hidden="1" x14ac:dyDescent="0.35">
      <c r="A93" s="2" t="s">
        <v>168</v>
      </c>
      <c r="B93" s="28"/>
      <c r="C93" s="28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</row>
    <row r="94" spans="1:23" ht="18" hidden="1" x14ac:dyDescent="0.35">
      <c r="A94" s="2" t="s">
        <v>61</v>
      </c>
      <c r="B94" s="2" t="s">
        <v>62</v>
      </c>
      <c r="C94" s="28"/>
      <c r="D94" s="78" t="s">
        <v>60</v>
      </c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</row>
    <row r="95" spans="1:23" ht="18" x14ac:dyDescent="0.35">
      <c r="A95" s="28"/>
      <c r="B95" s="28"/>
      <c r="C95" s="2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</row>
    <row r="96" spans="1:23" ht="18" x14ac:dyDescent="0.35">
      <c r="A96" s="9" t="s">
        <v>63</v>
      </c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</row>
    <row r="97" spans="1:23" ht="18" x14ac:dyDescent="0.35">
      <c r="A97" s="2" t="s">
        <v>22</v>
      </c>
      <c r="B97" s="28"/>
      <c r="C97" s="28"/>
      <c r="D97" s="10">
        <f t="shared" ref="D97:W97" si="34">D101</f>
        <v>4.5290840000000001</v>
      </c>
      <c r="E97" s="10">
        <f t="shared" si="34"/>
        <v>5.0709850000000003</v>
      </c>
      <c r="F97" s="10">
        <f t="shared" si="34"/>
        <v>2.5187539999999999</v>
      </c>
      <c r="G97" s="10">
        <f t="shared" si="34"/>
        <v>7.2348489999999996</v>
      </c>
      <c r="H97" s="10">
        <f t="shared" si="34"/>
        <v>5.3466290000000001</v>
      </c>
      <c r="I97" s="10">
        <f t="shared" si="34"/>
        <v>6.3468530000000003</v>
      </c>
      <c r="J97" s="10">
        <f t="shared" si="34"/>
        <v>8.5005950000000006</v>
      </c>
      <c r="K97" s="10">
        <f t="shared" si="34"/>
        <v>7.1615359999999999</v>
      </c>
      <c r="L97" s="10">
        <f t="shared" si="34"/>
        <v>5.9178389999999998</v>
      </c>
      <c r="M97" s="10">
        <f t="shared" si="34"/>
        <v>5.3553930000000003</v>
      </c>
      <c r="N97" s="10">
        <f t="shared" si="34"/>
        <v>6.5376799999999999</v>
      </c>
      <c r="O97" s="10">
        <f t="shared" si="34"/>
        <v>6.6123349999999999</v>
      </c>
      <c r="P97" s="10">
        <f t="shared" si="34"/>
        <v>5.6650080000000003</v>
      </c>
      <c r="Q97" s="10">
        <f t="shared" si="34"/>
        <v>6.0142870000000004</v>
      </c>
      <c r="R97" s="10">
        <f t="shared" si="34"/>
        <v>5.754613</v>
      </c>
      <c r="S97" s="10">
        <f t="shared" si="34"/>
        <v>5.3154120000000002</v>
      </c>
      <c r="T97" s="29">
        <f t="shared" si="34"/>
        <v>5.9797969999999996</v>
      </c>
      <c r="U97" s="29">
        <f t="shared" si="34"/>
        <v>5.1622120000000002</v>
      </c>
      <c r="V97" s="29">
        <f t="shared" si="34"/>
        <v>4.3555659999999996</v>
      </c>
      <c r="W97" s="29">
        <f t="shared" si="34"/>
        <v>4.8922699999999999</v>
      </c>
    </row>
    <row r="98" spans="1:23" ht="18" x14ac:dyDescent="0.35">
      <c r="A98" s="17" t="s">
        <v>6</v>
      </c>
      <c r="B98" s="17"/>
      <c r="C98" s="17"/>
      <c r="D98" s="17"/>
      <c r="E98" s="18">
        <f t="shared" ref="E98:W98" si="35">(E97-$D97)/$D97</f>
        <v>0.11964913876624945</v>
      </c>
      <c r="F98" s="18">
        <f t="shared" si="35"/>
        <v>-0.44387121104399924</v>
      </c>
      <c r="G98" s="18">
        <f t="shared" si="35"/>
        <v>0.59741991978952025</v>
      </c>
      <c r="H98" s="18">
        <f t="shared" si="35"/>
        <v>0.18051001041270154</v>
      </c>
      <c r="I98" s="18">
        <f t="shared" si="35"/>
        <v>0.40135466685978888</v>
      </c>
      <c r="J98" s="18">
        <f t="shared" si="35"/>
        <v>0.87689055888563783</v>
      </c>
      <c r="K98" s="18">
        <f t="shared" si="35"/>
        <v>0.58123276141489089</v>
      </c>
      <c r="L98" s="18">
        <f t="shared" si="35"/>
        <v>0.30663043564658982</v>
      </c>
      <c r="M98" s="18">
        <f t="shared" si="35"/>
        <v>0.1824450595308014</v>
      </c>
      <c r="N98" s="18">
        <f t="shared" si="35"/>
        <v>0.44348835217010762</v>
      </c>
      <c r="O98" s="18">
        <f t="shared" si="35"/>
        <v>0.45997181770088602</v>
      </c>
      <c r="P98" s="18">
        <f t="shared" si="35"/>
        <v>0.25080656485947272</v>
      </c>
      <c r="Q98" s="18">
        <f t="shared" si="35"/>
        <v>0.32792569093441415</v>
      </c>
      <c r="R98" s="18">
        <f t="shared" si="35"/>
        <v>0.27059091860517487</v>
      </c>
      <c r="S98" s="18">
        <f t="shared" si="35"/>
        <v>0.17361744670666301</v>
      </c>
      <c r="T98" s="26">
        <f t="shared" si="35"/>
        <v>0.32031046454426532</v>
      </c>
      <c r="U98" s="26">
        <f t="shared" si="35"/>
        <v>0.13979162232363104</v>
      </c>
      <c r="V98" s="26">
        <f t="shared" si="35"/>
        <v>-3.8311941222551958E-2</v>
      </c>
      <c r="W98" s="26">
        <f t="shared" si="35"/>
        <v>8.0189724898014653E-2</v>
      </c>
    </row>
    <row r="99" spans="1:23" ht="18" x14ac:dyDescent="0.35">
      <c r="A99" s="11" t="s">
        <v>7</v>
      </c>
      <c r="B99" s="28"/>
      <c r="C99" s="28"/>
      <c r="D99" s="10"/>
      <c r="E99" s="21">
        <f t="shared" ref="E99:W99" si="36">(E97-D97)/D97</f>
        <v>0.11964913876624945</v>
      </c>
      <c r="F99" s="21">
        <f t="shared" si="36"/>
        <v>-0.50330083800287329</v>
      </c>
      <c r="G99" s="21">
        <f t="shared" si="36"/>
        <v>1.8723920636949853</v>
      </c>
      <c r="H99" s="21">
        <f t="shared" si="36"/>
        <v>-0.26098955209707897</v>
      </c>
      <c r="I99" s="21">
        <f t="shared" si="36"/>
        <v>0.1870756321412988</v>
      </c>
      <c r="J99" s="21">
        <f t="shared" si="36"/>
        <v>0.33934014227208353</v>
      </c>
      <c r="K99" s="21">
        <f t="shared" si="36"/>
        <v>-0.15752532616834475</v>
      </c>
      <c r="L99" s="21">
        <f t="shared" si="36"/>
        <v>-0.17366344314962601</v>
      </c>
      <c r="M99" s="21">
        <f t="shared" si="36"/>
        <v>-9.5042463980517133E-2</v>
      </c>
      <c r="N99" s="21">
        <f t="shared" si="36"/>
        <v>0.22076568423643225</v>
      </c>
      <c r="O99" s="21">
        <f t="shared" si="36"/>
        <v>1.1419188458291003E-2</v>
      </c>
      <c r="P99" s="21">
        <f t="shared" si="36"/>
        <v>-0.14326663727714939</v>
      </c>
      <c r="Q99" s="21">
        <f t="shared" si="36"/>
        <v>6.165551752089319E-2</v>
      </c>
      <c r="R99" s="21">
        <f t="shared" si="36"/>
        <v>-4.3176190294876252E-2</v>
      </c>
      <c r="S99" s="22">
        <f t="shared" si="36"/>
        <v>-7.6321552813368984E-2</v>
      </c>
      <c r="T99" s="23">
        <f t="shared" si="36"/>
        <v>0.12499219251489806</v>
      </c>
      <c r="U99" s="23">
        <f t="shared" si="36"/>
        <v>-0.13672454098358178</v>
      </c>
      <c r="V99" s="23">
        <f t="shared" si="36"/>
        <v>-0.1562597584136414</v>
      </c>
      <c r="W99" s="23">
        <f t="shared" si="36"/>
        <v>0.12322256166018385</v>
      </c>
    </row>
    <row r="100" spans="1:23" ht="18" x14ac:dyDescent="0.35">
      <c r="A100" s="2" t="s">
        <v>168</v>
      </c>
      <c r="B100" s="28"/>
      <c r="C100" s="28"/>
      <c r="D100" s="12">
        <f t="shared" ref="D100:W100" si="37">D97/D$8</f>
        <v>0.16106007994301252</v>
      </c>
      <c r="E100" s="12">
        <f t="shared" si="37"/>
        <v>0.19541817446032064</v>
      </c>
      <c r="F100" s="12">
        <f t="shared" si="37"/>
        <v>0.11281567067892323</v>
      </c>
      <c r="G100" s="12">
        <f t="shared" si="37"/>
        <v>0.37041508539108209</v>
      </c>
      <c r="H100" s="12">
        <f t="shared" si="37"/>
        <v>0.28344047500348357</v>
      </c>
      <c r="I100" s="12">
        <f t="shared" si="37"/>
        <v>0.35042367764399635</v>
      </c>
      <c r="J100" s="12">
        <f t="shared" si="37"/>
        <v>0.44232979432417818</v>
      </c>
      <c r="K100" s="12">
        <f t="shared" si="37"/>
        <v>0.42125462572903527</v>
      </c>
      <c r="L100" s="12">
        <f t="shared" si="37"/>
        <v>0.40008874227271751</v>
      </c>
      <c r="M100" s="12">
        <f t="shared" si="37"/>
        <v>0.39914686684538575</v>
      </c>
      <c r="N100" s="12">
        <f t="shared" si="37"/>
        <v>0.42534285066708793</v>
      </c>
      <c r="O100" s="12">
        <f t="shared" si="37"/>
        <v>0.44092118251376117</v>
      </c>
      <c r="P100" s="12">
        <f t="shared" si="37"/>
        <v>0.42284676838149071</v>
      </c>
      <c r="Q100" s="12">
        <f t="shared" si="37"/>
        <v>0.45016030166201787</v>
      </c>
      <c r="R100" s="12">
        <f t="shared" si="37"/>
        <v>0.4754458802806108</v>
      </c>
      <c r="S100" s="12">
        <f t="shared" si="37"/>
        <v>0.46358589303113945</v>
      </c>
      <c r="T100" s="27">
        <f t="shared" si="37"/>
        <v>0.52054696639968467</v>
      </c>
      <c r="U100" s="27">
        <f t="shared" si="37"/>
        <v>0.44333858990842068</v>
      </c>
      <c r="V100" s="27">
        <f t="shared" si="37"/>
        <v>0.47186241452261229</v>
      </c>
      <c r="W100" s="27">
        <f t="shared" si="37"/>
        <v>0.53064000753378238</v>
      </c>
    </row>
    <row r="101" spans="1:23" ht="18" x14ac:dyDescent="0.35">
      <c r="A101" s="2" t="s">
        <v>64</v>
      </c>
      <c r="B101" s="2" t="s">
        <v>65</v>
      </c>
      <c r="C101" s="28"/>
      <c r="D101" s="2">
        <v>4.5290840000000001</v>
      </c>
      <c r="E101" s="2">
        <v>5.0709850000000003</v>
      </c>
      <c r="F101" s="2">
        <v>2.5187539999999999</v>
      </c>
      <c r="G101" s="2">
        <v>7.2348489999999996</v>
      </c>
      <c r="H101" s="2">
        <v>5.3466290000000001</v>
      </c>
      <c r="I101" s="2">
        <v>6.3468530000000003</v>
      </c>
      <c r="J101" s="2">
        <v>8.5005950000000006</v>
      </c>
      <c r="K101" s="2">
        <v>7.1615359999999999</v>
      </c>
      <c r="L101" s="2">
        <v>5.9178389999999998</v>
      </c>
      <c r="M101" s="2">
        <v>5.3553930000000003</v>
      </c>
      <c r="N101" s="2">
        <v>6.5376799999999999</v>
      </c>
      <c r="O101" s="2">
        <v>6.6123349999999999</v>
      </c>
      <c r="P101" s="2">
        <v>5.6650080000000003</v>
      </c>
      <c r="Q101" s="2">
        <v>6.0142870000000004</v>
      </c>
      <c r="R101" s="2">
        <v>5.754613</v>
      </c>
      <c r="S101" s="2">
        <v>5.3154120000000002</v>
      </c>
      <c r="T101" s="30">
        <v>5.9797969999999996</v>
      </c>
      <c r="U101" s="30">
        <v>5.1622120000000002</v>
      </c>
      <c r="V101" s="30">
        <v>4.3555659999999996</v>
      </c>
      <c r="W101" s="30">
        <v>4.8922699999999999</v>
      </c>
    </row>
    <row r="102" spans="1:23" x14ac:dyDescent="0.3">
      <c r="D102" s="60"/>
      <c r="U102" s="60"/>
    </row>
    <row r="103" spans="1:23" ht="18" hidden="1" x14ac:dyDescent="0.35">
      <c r="A103" s="9" t="s">
        <v>66</v>
      </c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U103" s="61"/>
    </row>
    <row r="104" spans="1:23" ht="18" hidden="1" x14ac:dyDescent="0.35">
      <c r="A104" s="2" t="s">
        <v>22</v>
      </c>
      <c r="B104" s="28"/>
      <c r="C104" s="28"/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</row>
    <row r="105" spans="1:23" ht="18" hidden="1" x14ac:dyDescent="0.35">
      <c r="A105" s="17" t="s">
        <v>6</v>
      </c>
      <c r="B105" s="17"/>
      <c r="C105" s="17"/>
      <c r="D105" s="17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</row>
    <row r="106" spans="1:23" ht="18" hidden="1" x14ac:dyDescent="0.35">
      <c r="A106" s="11" t="s">
        <v>7</v>
      </c>
      <c r="B106" s="28"/>
      <c r="C106" s="28"/>
      <c r="D106" s="10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</row>
    <row r="107" spans="1:23" ht="18" hidden="1" x14ac:dyDescent="0.35">
      <c r="A107" s="2" t="s">
        <v>168</v>
      </c>
      <c r="B107" s="28"/>
      <c r="C107" s="28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</row>
    <row r="108" spans="1:23" ht="18" hidden="1" x14ac:dyDescent="0.35">
      <c r="A108" s="2" t="s">
        <v>67</v>
      </c>
      <c r="B108" s="2" t="s">
        <v>68</v>
      </c>
      <c r="C108" s="28"/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</row>
    <row r="109" spans="1:23" hidden="1" x14ac:dyDescent="0.3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</row>
    <row r="110" spans="1:23" ht="18" hidden="1" x14ac:dyDescent="0.35">
      <c r="A110" s="9" t="s">
        <v>69</v>
      </c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</row>
    <row r="111" spans="1:23" ht="18" hidden="1" x14ac:dyDescent="0.35">
      <c r="A111" s="2" t="s">
        <v>22</v>
      </c>
      <c r="B111" s="28"/>
      <c r="C111" s="2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</row>
    <row r="112" spans="1:23" ht="18" hidden="1" x14ac:dyDescent="0.35">
      <c r="A112" s="17" t="s">
        <v>6</v>
      </c>
      <c r="B112" s="17"/>
      <c r="C112" s="17"/>
      <c r="D112" s="17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</row>
    <row r="113" spans="1:21" ht="18" hidden="1" x14ac:dyDescent="0.35">
      <c r="A113" s="11" t="s">
        <v>7</v>
      </c>
      <c r="B113" s="28"/>
      <c r="C113" s="28"/>
      <c r="D113" s="10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</row>
    <row r="114" spans="1:21" ht="18" hidden="1" x14ac:dyDescent="0.35">
      <c r="A114" s="2" t="s">
        <v>168</v>
      </c>
      <c r="B114" s="28"/>
      <c r="C114" s="28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</row>
    <row r="115" spans="1:21" ht="18" hidden="1" x14ac:dyDescent="0.35">
      <c r="A115" s="2" t="s">
        <v>70</v>
      </c>
      <c r="B115" s="2" t="s">
        <v>71</v>
      </c>
      <c r="C115" s="2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</row>
    <row r="116" spans="1:21" hidden="1" x14ac:dyDescent="0.3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</row>
    <row r="117" spans="1:21" ht="18" hidden="1" x14ac:dyDescent="0.35">
      <c r="A117" s="9" t="s">
        <v>72</v>
      </c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</row>
    <row r="118" spans="1:21" ht="18" hidden="1" x14ac:dyDescent="0.35">
      <c r="A118" s="2" t="s">
        <v>22</v>
      </c>
      <c r="B118" s="28"/>
      <c r="C118" s="2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</row>
    <row r="119" spans="1:21" ht="18" hidden="1" x14ac:dyDescent="0.35">
      <c r="A119" s="17" t="s">
        <v>6</v>
      </c>
      <c r="B119" s="17"/>
      <c r="C119" s="17"/>
      <c r="D119" s="17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</row>
    <row r="120" spans="1:21" ht="18" hidden="1" x14ac:dyDescent="0.35">
      <c r="A120" s="11" t="s">
        <v>7</v>
      </c>
      <c r="B120" s="28"/>
      <c r="C120" s="28"/>
      <c r="D120" s="10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</row>
    <row r="121" spans="1:21" ht="18" hidden="1" x14ac:dyDescent="0.35">
      <c r="A121" s="2" t="s">
        <v>168</v>
      </c>
      <c r="B121" s="28"/>
      <c r="C121" s="28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</row>
    <row r="122" spans="1:21" ht="18" hidden="1" x14ac:dyDescent="0.35">
      <c r="A122" s="2" t="s">
        <v>73</v>
      </c>
      <c r="B122" s="2" t="s">
        <v>74</v>
      </c>
      <c r="C122" s="28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</row>
    <row r="123" spans="1:21" x14ac:dyDescent="0.3">
      <c r="D123" s="61"/>
      <c r="U123" s="61"/>
    </row>
    <row r="124" spans="1:21" ht="18" x14ac:dyDescent="0.35">
      <c r="A124" s="9" t="s">
        <v>75</v>
      </c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</row>
    <row r="125" spans="1:21" ht="18" x14ac:dyDescent="0.35">
      <c r="A125" s="2" t="s">
        <v>53</v>
      </c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</row>
    <row r="126" spans="1:21" ht="18" x14ac:dyDescent="0.35">
      <c r="A126" s="4" t="s">
        <v>76</v>
      </c>
      <c r="B126" s="4"/>
      <c r="C126" s="4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</row>
    <row r="127" spans="1:21" ht="18" x14ac:dyDescent="0.35">
      <c r="A127" s="4" t="s">
        <v>77</v>
      </c>
      <c r="B127" s="4"/>
      <c r="C127" s="4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</row>
    <row r="128" spans="1:21" ht="18" x14ac:dyDescent="0.35">
      <c r="A128" s="4" t="s">
        <v>78</v>
      </c>
      <c r="B128" s="4"/>
      <c r="C128" s="4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</row>
    <row r="129" spans="1:23" ht="18" x14ac:dyDescent="0.35">
      <c r="A129" s="4" t="s">
        <v>79</v>
      </c>
      <c r="B129" s="4"/>
      <c r="C129" s="4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</row>
    <row r="130" spans="1:23" ht="18" x14ac:dyDescent="0.35">
      <c r="A130" s="35" t="s">
        <v>80</v>
      </c>
      <c r="B130" s="6"/>
      <c r="C130" s="6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</row>
    <row r="131" spans="1:23" ht="18" x14ac:dyDescent="0.35">
      <c r="A131" s="6" t="s">
        <v>81</v>
      </c>
      <c r="B131" s="6"/>
      <c r="C131" s="6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</row>
    <row r="132" spans="1:23" ht="18" x14ac:dyDescent="0.35">
      <c r="A132" s="6" t="s">
        <v>82</v>
      </c>
      <c r="B132" s="6"/>
      <c r="C132" s="6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</row>
    <row r="133" spans="1:23" ht="18" x14ac:dyDescent="0.35">
      <c r="A133" s="2" t="s">
        <v>22</v>
      </c>
      <c r="B133" s="28"/>
      <c r="C133" s="28"/>
      <c r="D133" s="10">
        <f t="shared" ref="D133:W133" si="38">D139+D146+D154+D161</f>
        <v>9.2649999999999996E-2</v>
      </c>
      <c r="E133" s="10">
        <f t="shared" si="38"/>
        <v>9.9909999999999985E-2</v>
      </c>
      <c r="F133" s="10">
        <f t="shared" si="38"/>
        <v>0.12362000000000001</v>
      </c>
      <c r="G133" s="10">
        <f t="shared" si="38"/>
        <v>0.12509999999999999</v>
      </c>
      <c r="H133" s="10">
        <f t="shared" si="38"/>
        <v>1.9833000000000003E-2</v>
      </c>
      <c r="I133" s="10">
        <f t="shared" si="38"/>
        <v>2.2946000000000001E-2</v>
      </c>
      <c r="J133" s="10">
        <f t="shared" si="38"/>
        <v>2.2956000000000001E-2</v>
      </c>
      <c r="K133" s="10">
        <f t="shared" si="38"/>
        <v>2.3215E-2</v>
      </c>
      <c r="L133" s="10">
        <f t="shared" si="38"/>
        <v>2.3393999999999998E-2</v>
      </c>
      <c r="M133" s="10">
        <f t="shared" si="38"/>
        <v>2.6457999999999999E-2</v>
      </c>
      <c r="N133" s="10">
        <f t="shared" si="38"/>
        <v>2.8357E-2</v>
      </c>
      <c r="O133" s="10">
        <f t="shared" si="38"/>
        <v>3.0960000000000001E-2</v>
      </c>
      <c r="P133" s="10">
        <f t="shared" si="38"/>
        <v>3.2550000000000003E-2</v>
      </c>
      <c r="Q133" s="10">
        <f t="shared" si="38"/>
        <v>3.4919999999999993E-2</v>
      </c>
      <c r="R133" s="10">
        <f t="shared" si="38"/>
        <v>3.653E-2</v>
      </c>
      <c r="S133" s="10">
        <f t="shared" si="38"/>
        <v>3.209E-2</v>
      </c>
      <c r="T133" s="10">
        <f t="shared" si="38"/>
        <v>3.2210000000000003E-2</v>
      </c>
      <c r="U133" s="10">
        <f t="shared" si="38"/>
        <v>3.2189999999999996E-2</v>
      </c>
      <c r="V133" s="10">
        <f t="shared" si="38"/>
        <v>3.313E-2</v>
      </c>
      <c r="W133" s="10">
        <f t="shared" si="38"/>
        <v>3.4620000000000005E-2</v>
      </c>
    </row>
    <row r="134" spans="1:23" ht="18" x14ac:dyDescent="0.35">
      <c r="A134" s="17" t="s">
        <v>6</v>
      </c>
      <c r="B134" s="17"/>
      <c r="C134" s="17"/>
      <c r="D134" s="17"/>
      <c r="E134" s="18">
        <f t="shared" ref="E134:W134" si="39">(E133-$D133)/$D133</f>
        <v>7.8359417161359843E-2</v>
      </c>
      <c r="F134" s="18">
        <f t="shared" si="39"/>
        <v>0.33426875337290896</v>
      </c>
      <c r="G134" s="18">
        <f t="shared" si="39"/>
        <v>0.35024284943335127</v>
      </c>
      <c r="H134" s="18">
        <f t="shared" si="39"/>
        <v>-0.78593631948192111</v>
      </c>
      <c r="I134" s="18">
        <f t="shared" si="39"/>
        <v>-0.75233675121424703</v>
      </c>
      <c r="J134" s="18">
        <f t="shared" si="39"/>
        <v>-0.75222881813275766</v>
      </c>
      <c r="K134" s="18">
        <f t="shared" si="39"/>
        <v>-0.74943335132218025</v>
      </c>
      <c r="L134" s="18">
        <f t="shared" si="39"/>
        <v>-0.74750134916351862</v>
      </c>
      <c r="M134" s="18">
        <f t="shared" si="39"/>
        <v>-0.71443065299514308</v>
      </c>
      <c r="N134" s="18">
        <f t="shared" si="39"/>
        <v>-0.69393416082029136</v>
      </c>
      <c r="O134" s="18">
        <f t="shared" si="39"/>
        <v>-0.66583917970858064</v>
      </c>
      <c r="P134" s="18">
        <f t="shared" si="39"/>
        <v>-0.64867781975175387</v>
      </c>
      <c r="Q134" s="18">
        <f t="shared" si="39"/>
        <v>-0.62309767943874805</v>
      </c>
      <c r="R134" s="18">
        <f t="shared" si="39"/>
        <v>-0.6057204533189422</v>
      </c>
      <c r="S134" s="18">
        <f t="shared" si="39"/>
        <v>-0.6536427415002698</v>
      </c>
      <c r="T134" s="26">
        <f t="shared" si="39"/>
        <v>-0.65234754452239607</v>
      </c>
      <c r="U134" s="26">
        <f t="shared" si="39"/>
        <v>-0.65256341068537504</v>
      </c>
      <c r="V134" s="26">
        <f t="shared" si="39"/>
        <v>-0.64241770102536422</v>
      </c>
      <c r="W134" s="26">
        <f t="shared" si="39"/>
        <v>-0.6263356718834322</v>
      </c>
    </row>
    <row r="135" spans="1:23" ht="18" x14ac:dyDescent="0.35">
      <c r="A135" s="11" t="s">
        <v>7</v>
      </c>
      <c r="B135" s="28"/>
      <c r="C135" s="28"/>
      <c r="D135" s="10"/>
      <c r="E135" s="21">
        <f t="shared" ref="E135:W135" si="40">(E133-D133)/D133</f>
        <v>7.8359417161359843E-2</v>
      </c>
      <c r="F135" s="21">
        <f t="shared" si="40"/>
        <v>0.23731358222400187</v>
      </c>
      <c r="G135" s="21">
        <f t="shared" si="40"/>
        <v>1.1972172787574674E-2</v>
      </c>
      <c r="H135" s="21">
        <f t="shared" si="40"/>
        <v>-0.841462829736211</v>
      </c>
      <c r="I135" s="21">
        <f t="shared" si="40"/>
        <v>0.15696062118691056</v>
      </c>
      <c r="J135" s="21">
        <f t="shared" si="40"/>
        <v>4.3580580493330392E-4</v>
      </c>
      <c r="K135" s="21">
        <f t="shared" si="40"/>
        <v>1.1282453389092124E-2</v>
      </c>
      <c r="L135" s="21">
        <f t="shared" si="40"/>
        <v>7.7105319836312126E-3</v>
      </c>
      <c r="M135" s="21">
        <f t="shared" si="40"/>
        <v>0.13097375395400535</v>
      </c>
      <c r="N135" s="21">
        <f t="shared" si="40"/>
        <v>7.1774132587497222E-2</v>
      </c>
      <c r="O135" s="21">
        <f t="shared" si="40"/>
        <v>9.17939133194626E-2</v>
      </c>
      <c r="P135" s="21">
        <f t="shared" si="40"/>
        <v>5.1356589147286857E-2</v>
      </c>
      <c r="Q135" s="21">
        <f t="shared" si="40"/>
        <v>7.2811059907833792E-2</v>
      </c>
      <c r="R135" s="21">
        <f t="shared" si="40"/>
        <v>4.6105383734249931E-2</v>
      </c>
      <c r="S135" s="22">
        <f t="shared" si="40"/>
        <v>-0.1215439364905557</v>
      </c>
      <c r="T135" s="23">
        <f t="shared" si="40"/>
        <v>3.7394827048925538E-3</v>
      </c>
      <c r="U135" s="23">
        <f t="shared" si="40"/>
        <v>-6.2092517851617887E-4</v>
      </c>
      <c r="V135" s="23">
        <f t="shared" si="40"/>
        <v>2.9201615408512068E-2</v>
      </c>
      <c r="W135" s="23">
        <f t="shared" si="40"/>
        <v>4.4974343495321617E-2</v>
      </c>
    </row>
    <row r="136" spans="1:23" ht="18" x14ac:dyDescent="0.35">
      <c r="A136" s="2" t="s">
        <v>168</v>
      </c>
      <c r="B136" s="28"/>
      <c r="C136" s="28"/>
      <c r="D136" s="12">
        <f t="shared" ref="D136:W136" si="41">D133/D$8</f>
        <v>3.2947537309354629E-3</v>
      </c>
      <c r="E136" s="12">
        <f t="shared" si="41"/>
        <v>3.8501848872222323E-3</v>
      </c>
      <c r="F136" s="12">
        <f t="shared" si="41"/>
        <v>5.5369731261284312E-3</v>
      </c>
      <c r="G136" s="12">
        <f t="shared" si="41"/>
        <v>6.4049612068509468E-3</v>
      </c>
      <c r="H136" s="12">
        <f t="shared" si="41"/>
        <v>1.0514054632823954E-3</v>
      </c>
      <c r="I136" s="12">
        <f t="shared" si="41"/>
        <v>1.2668989981679331E-3</v>
      </c>
      <c r="J136" s="12">
        <f t="shared" si="41"/>
        <v>1.194519061136995E-3</v>
      </c>
      <c r="K136" s="12">
        <f t="shared" si="41"/>
        <v>1.3655486946235493E-3</v>
      </c>
      <c r="L136" s="12">
        <f t="shared" si="41"/>
        <v>1.5816036963371177E-3</v>
      </c>
      <c r="M136" s="12">
        <f t="shared" si="41"/>
        <v>1.9719613113351746E-3</v>
      </c>
      <c r="N136" s="12">
        <f t="shared" si="41"/>
        <v>1.844912448508739E-3</v>
      </c>
      <c r="O136" s="12">
        <f t="shared" si="41"/>
        <v>2.0644628275225088E-3</v>
      </c>
      <c r="P136" s="12">
        <f t="shared" si="41"/>
        <v>2.429592740348738E-3</v>
      </c>
      <c r="Q136" s="12">
        <f t="shared" si="41"/>
        <v>2.6137092782631856E-3</v>
      </c>
      <c r="R136" s="12">
        <f t="shared" si="41"/>
        <v>3.018107039804538E-3</v>
      </c>
      <c r="S136" s="12">
        <f t="shared" si="41"/>
        <v>2.7987428457792668E-3</v>
      </c>
      <c r="T136" s="27">
        <f t="shared" si="41"/>
        <v>2.8039108664949406E-3</v>
      </c>
      <c r="U136" s="27">
        <f t="shared" si="41"/>
        <v>2.7645259840456105E-3</v>
      </c>
      <c r="V136" s="27">
        <f t="shared" si="41"/>
        <v>3.5891550703477221E-3</v>
      </c>
      <c r="W136" s="27">
        <f t="shared" si="41"/>
        <v>3.7550578894499998E-3</v>
      </c>
    </row>
    <row r="138" spans="1:23" ht="18" x14ac:dyDescent="0.35">
      <c r="A138" s="9" t="s">
        <v>83</v>
      </c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</row>
    <row r="139" spans="1:23" ht="18" x14ac:dyDescent="0.35">
      <c r="A139" s="2" t="s">
        <v>22</v>
      </c>
      <c r="B139" s="28"/>
      <c r="C139" s="28"/>
      <c r="D139" s="10">
        <f t="shared" ref="D139:W139" si="42">D143</f>
        <v>4.2099999999999999E-2</v>
      </c>
      <c r="E139" s="10">
        <f t="shared" si="42"/>
        <v>4.9950000000000001E-2</v>
      </c>
      <c r="F139" s="10">
        <f t="shared" si="42"/>
        <v>6.5799999999999997E-2</v>
      </c>
      <c r="G139" s="10">
        <f t="shared" si="42"/>
        <v>6.608E-2</v>
      </c>
      <c r="H139" s="10">
        <f t="shared" si="42"/>
        <v>1.09E-2</v>
      </c>
      <c r="I139" s="10">
        <f t="shared" si="42"/>
        <v>1.1610000000000001E-2</v>
      </c>
      <c r="J139" s="10">
        <f t="shared" si="42"/>
        <v>1.124E-2</v>
      </c>
      <c r="K139" s="10">
        <f t="shared" si="42"/>
        <v>1.1509999999999999E-2</v>
      </c>
      <c r="L139" s="10">
        <f t="shared" si="42"/>
        <v>1.2189999999999999E-2</v>
      </c>
      <c r="M139" s="10">
        <f t="shared" si="42"/>
        <v>1.295E-2</v>
      </c>
      <c r="N139" s="10">
        <f t="shared" si="42"/>
        <v>1.4279999999999999E-2</v>
      </c>
      <c r="O139" s="10">
        <f t="shared" si="42"/>
        <v>1.6639999999999999E-2</v>
      </c>
      <c r="P139" s="10">
        <f t="shared" si="42"/>
        <v>1.7420000000000001E-2</v>
      </c>
      <c r="Q139" s="10">
        <f t="shared" si="42"/>
        <v>1.771E-2</v>
      </c>
      <c r="R139" s="10">
        <f t="shared" si="42"/>
        <v>1.8360000000000001E-2</v>
      </c>
      <c r="S139" s="10">
        <f t="shared" si="42"/>
        <v>1.6389999999999998E-2</v>
      </c>
      <c r="T139" s="29">
        <f t="shared" si="42"/>
        <v>1.6230000000000001E-2</v>
      </c>
      <c r="U139" s="29">
        <f t="shared" si="42"/>
        <v>1.7059999999999999E-2</v>
      </c>
      <c r="V139" s="29">
        <f t="shared" si="42"/>
        <v>1.7489999999999999E-2</v>
      </c>
      <c r="W139" s="29">
        <f t="shared" si="42"/>
        <v>1.685E-2</v>
      </c>
    </row>
    <row r="140" spans="1:23" ht="18" x14ac:dyDescent="0.35">
      <c r="A140" s="17" t="s">
        <v>6</v>
      </c>
      <c r="B140" s="17"/>
      <c r="C140" s="17"/>
      <c r="D140" s="17"/>
      <c r="E140" s="18">
        <f t="shared" ref="E140:W140" si="43">(E139-$D139)/$D139</f>
        <v>0.18646080760095018</v>
      </c>
      <c r="F140" s="18">
        <f t="shared" si="43"/>
        <v>0.56294536817102137</v>
      </c>
      <c r="G140" s="18">
        <f t="shared" si="43"/>
        <v>0.56959619952494067</v>
      </c>
      <c r="H140" s="18">
        <f t="shared" si="43"/>
        <v>-0.74109263657957247</v>
      </c>
      <c r="I140" s="18">
        <f t="shared" si="43"/>
        <v>-0.72422802850356294</v>
      </c>
      <c r="J140" s="18">
        <f t="shared" si="43"/>
        <v>-0.73301662707838477</v>
      </c>
      <c r="K140" s="18">
        <f t="shared" si="43"/>
        <v>-0.72660332541567696</v>
      </c>
      <c r="L140" s="18">
        <f t="shared" si="43"/>
        <v>-0.71045130641330168</v>
      </c>
      <c r="M140" s="18">
        <f t="shared" si="43"/>
        <v>-0.69239904988123513</v>
      </c>
      <c r="N140" s="18">
        <f t="shared" si="43"/>
        <v>-0.6608076009501187</v>
      </c>
      <c r="O140" s="18">
        <f t="shared" si="43"/>
        <v>-0.60475059382422802</v>
      </c>
      <c r="P140" s="18">
        <f t="shared" si="43"/>
        <v>-0.58622327790973872</v>
      </c>
      <c r="Q140" s="18">
        <f t="shared" si="43"/>
        <v>-0.57933491686460803</v>
      </c>
      <c r="R140" s="18">
        <f t="shared" si="43"/>
        <v>-0.56389548693586689</v>
      </c>
      <c r="S140" s="18">
        <f t="shared" si="43"/>
        <v>-0.61068883610451308</v>
      </c>
      <c r="T140" s="26">
        <f t="shared" si="43"/>
        <v>-0.61448931116389549</v>
      </c>
      <c r="U140" s="26">
        <f t="shared" si="43"/>
        <v>-0.59477434679334917</v>
      </c>
      <c r="V140" s="26">
        <f t="shared" si="43"/>
        <v>-0.58456057007125894</v>
      </c>
      <c r="W140" s="26">
        <f t="shared" si="43"/>
        <v>-0.5997624703087886</v>
      </c>
    </row>
    <row r="141" spans="1:23" ht="18" x14ac:dyDescent="0.35">
      <c r="A141" s="11" t="s">
        <v>7</v>
      </c>
      <c r="B141" s="28"/>
      <c r="C141" s="28"/>
      <c r="D141" s="10"/>
      <c r="E141" s="21">
        <f t="shared" ref="E141:W141" si="44">(E139-D139)/D139</f>
        <v>0.18646080760095018</v>
      </c>
      <c r="F141" s="21">
        <f t="shared" si="44"/>
        <v>0.31731731731731722</v>
      </c>
      <c r="G141" s="21">
        <f t="shared" si="44"/>
        <v>4.2553191489362076E-3</v>
      </c>
      <c r="H141" s="21">
        <f t="shared" si="44"/>
        <v>-0.83504842615012109</v>
      </c>
      <c r="I141" s="21">
        <f t="shared" si="44"/>
        <v>6.5137614678899128E-2</v>
      </c>
      <c r="J141" s="21">
        <f t="shared" si="44"/>
        <v>-3.186907838070633E-2</v>
      </c>
      <c r="K141" s="21">
        <f t="shared" si="44"/>
        <v>2.4021352313167207E-2</v>
      </c>
      <c r="L141" s="21">
        <f t="shared" si="44"/>
        <v>5.9079061685490881E-2</v>
      </c>
      <c r="M141" s="21">
        <f t="shared" si="44"/>
        <v>6.2346185397867127E-2</v>
      </c>
      <c r="N141" s="21">
        <f t="shared" si="44"/>
        <v>0.10270270270270267</v>
      </c>
      <c r="O141" s="21">
        <f t="shared" si="44"/>
        <v>0.165266106442577</v>
      </c>
      <c r="P141" s="21">
        <f t="shared" si="44"/>
        <v>4.687500000000018E-2</v>
      </c>
      <c r="Q141" s="21">
        <f t="shared" si="44"/>
        <v>1.6647531572904627E-2</v>
      </c>
      <c r="R141" s="21">
        <f t="shared" si="44"/>
        <v>3.6702428006775902E-2</v>
      </c>
      <c r="S141" s="22">
        <f t="shared" si="44"/>
        <v>-0.10729847494553392</v>
      </c>
      <c r="T141" s="23">
        <f t="shared" si="44"/>
        <v>-9.7620500305062221E-3</v>
      </c>
      <c r="U141" s="23">
        <f t="shared" si="44"/>
        <v>5.1139864448551897E-2</v>
      </c>
      <c r="V141" s="23">
        <f t="shared" si="44"/>
        <v>2.5205158264947236E-2</v>
      </c>
      <c r="W141" s="23">
        <f t="shared" si="44"/>
        <v>-3.6592338479130834E-2</v>
      </c>
    </row>
    <row r="142" spans="1:23" ht="18" x14ac:dyDescent="0.35">
      <c r="A142" s="2" t="s">
        <v>168</v>
      </c>
      <c r="B142" s="28"/>
      <c r="C142" s="28"/>
      <c r="D142" s="12">
        <f t="shared" ref="D142:W142" si="45">D139/D$8</f>
        <v>1.4971304055303074E-3</v>
      </c>
      <c r="E142" s="12">
        <f t="shared" si="45"/>
        <v>1.9248997609523626E-3</v>
      </c>
      <c r="F142" s="12">
        <f t="shared" si="45"/>
        <v>2.9471997387093573E-3</v>
      </c>
      <c r="G142" s="12">
        <f t="shared" si="45"/>
        <v>3.3832121226915319E-3</v>
      </c>
      <c r="H142" s="12">
        <f t="shared" si="45"/>
        <v>5.7784094941653349E-4</v>
      </c>
      <c r="I142" s="12">
        <f t="shared" si="45"/>
        <v>6.4101356962998788E-4</v>
      </c>
      <c r="J142" s="12">
        <f t="shared" si="45"/>
        <v>5.8487516323313393E-4</v>
      </c>
      <c r="K142" s="12">
        <f t="shared" si="45"/>
        <v>6.7703921925983419E-4</v>
      </c>
      <c r="L142" s="12">
        <f t="shared" si="45"/>
        <v>8.2413221588225466E-4</v>
      </c>
      <c r="M142" s="12">
        <f t="shared" si="45"/>
        <v>9.6518629457217138E-4</v>
      </c>
      <c r="N142" s="12">
        <f t="shared" si="45"/>
        <v>9.2905983583259127E-4</v>
      </c>
      <c r="O142" s="12">
        <f t="shared" si="45"/>
        <v>1.1095820881774723E-3</v>
      </c>
      <c r="P142" s="12">
        <f t="shared" si="45"/>
        <v>1.3002613068164367E-3</v>
      </c>
      <c r="Q142" s="12">
        <f t="shared" si="45"/>
        <v>1.3255667616850237E-3</v>
      </c>
      <c r="R142" s="12">
        <f t="shared" si="45"/>
        <v>1.5169024158448213E-3</v>
      </c>
      <c r="S142" s="12">
        <f t="shared" si="45"/>
        <v>1.4294607429829287E-3</v>
      </c>
      <c r="T142" s="27">
        <f t="shared" si="45"/>
        <v>1.4128368010932284E-3</v>
      </c>
      <c r="U142" s="27">
        <f t="shared" si="45"/>
        <v>1.4651386544833214E-3</v>
      </c>
      <c r="V142" s="27">
        <f t="shared" si="45"/>
        <v>1.8947878714271555E-3</v>
      </c>
      <c r="W142" s="27">
        <f t="shared" si="45"/>
        <v>1.8276350501800257E-3</v>
      </c>
    </row>
    <row r="143" spans="1:23" ht="18" x14ac:dyDescent="0.35">
      <c r="A143" s="2" t="s">
        <v>84</v>
      </c>
      <c r="B143" s="2" t="s">
        <v>85</v>
      </c>
      <c r="C143" s="28"/>
      <c r="D143" s="2">
        <v>4.2099999999999999E-2</v>
      </c>
      <c r="E143" s="2">
        <v>4.9950000000000001E-2</v>
      </c>
      <c r="F143" s="2">
        <v>6.5799999999999997E-2</v>
      </c>
      <c r="G143" s="2">
        <v>6.608E-2</v>
      </c>
      <c r="H143" s="2">
        <v>1.09E-2</v>
      </c>
      <c r="I143" s="2">
        <v>1.1610000000000001E-2</v>
      </c>
      <c r="J143" s="2">
        <v>1.124E-2</v>
      </c>
      <c r="K143" s="2">
        <v>1.1509999999999999E-2</v>
      </c>
      <c r="L143" s="2">
        <v>1.2189999999999999E-2</v>
      </c>
      <c r="M143" s="2">
        <v>1.295E-2</v>
      </c>
      <c r="N143" s="2">
        <v>1.4279999999999999E-2</v>
      </c>
      <c r="O143" s="2">
        <v>1.6639999999999999E-2</v>
      </c>
      <c r="P143" s="2">
        <v>1.7420000000000001E-2</v>
      </c>
      <c r="Q143" s="2">
        <v>1.771E-2</v>
      </c>
      <c r="R143" s="2">
        <v>1.8360000000000001E-2</v>
      </c>
      <c r="S143" s="2">
        <v>1.6389999999999998E-2</v>
      </c>
      <c r="T143" s="30">
        <v>1.6230000000000001E-2</v>
      </c>
      <c r="U143" s="30">
        <v>1.7059999999999999E-2</v>
      </c>
      <c r="V143" s="30">
        <v>1.7489999999999999E-2</v>
      </c>
      <c r="W143" s="30">
        <v>1.685E-2</v>
      </c>
    </row>
    <row r="145" spans="1:23" ht="18" x14ac:dyDescent="0.35">
      <c r="A145" s="9" t="s">
        <v>86</v>
      </c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</row>
    <row r="146" spans="1:23" ht="18" x14ac:dyDescent="0.35">
      <c r="A146" s="2" t="s">
        <v>22</v>
      </c>
      <c r="B146" s="28"/>
      <c r="C146" s="28"/>
      <c r="D146" s="10">
        <f t="shared" ref="D146:W146" si="46">D151</f>
        <v>4.7350000000000003E-2</v>
      </c>
      <c r="E146" s="10">
        <f t="shared" si="46"/>
        <v>4.657E-2</v>
      </c>
      <c r="F146" s="10">
        <f t="shared" si="46"/>
        <v>5.3150000000000003E-2</v>
      </c>
      <c r="G146" s="10">
        <f t="shared" si="46"/>
        <v>5.484E-2</v>
      </c>
      <c r="H146" s="10">
        <f t="shared" si="46"/>
        <v>8.2299999999999995E-3</v>
      </c>
      <c r="I146" s="10">
        <f t="shared" si="46"/>
        <v>1.0489999999999999E-2</v>
      </c>
      <c r="J146" s="10">
        <f t="shared" si="46"/>
        <v>1.0880000000000001E-2</v>
      </c>
      <c r="K146" s="10">
        <f t="shared" si="46"/>
        <v>1.082E-2</v>
      </c>
      <c r="L146" s="10">
        <f t="shared" si="46"/>
        <v>1.0290000000000001E-2</v>
      </c>
      <c r="M146" s="10">
        <f t="shared" si="46"/>
        <v>1.2409999999999999E-2</v>
      </c>
      <c r="N146" s="10">
        <f t="shared" si="46"/>
        <v>1.291E-2</v>
      </c>
      <c r="O146" s="10">
        <f t="shared" si="46"/>
        <v>1.2999999999999999E-2</v>
      </c>
      <c r="P146" s="10">
        <f t="shared" si="46"/>
        <v>1.363E-2</v>
      </c>
      <c r="Q146" s="10">
        <f t="shared" si="46"/>
        <v>1.5599999999999999E-2</v>
      </c>
      <c r="R146" s="10">
        <f t="shared" si="46"/>
        <v>1.651E-2</v>
      </c>
      <c r="S146" s="10">
        <f t="shared" si="46"/>
        <v>1.4250000000000001E-2</v>
      </c>
      <c r="T146" s="29">
        <f t="shared" si="46"/>
        <v>1.456E-2</v>
      </c>
      <c r="U146" s="29">
        <f t="shared" si="46"/>
        <v>1.3390000000000001E-2</v>
      </c>
      <c r="V146" s="29">
        <f t="shared" si="46"/>
        <v>1.393E-2</v>
      </c>
      <c r="W146" s="29">
        <f t="shared" si="46"/>
        <v>1.5720000000000001E-2</v>
      </c>
    </row>
    <row r="147" spans="1:23" ht="18" x14ac:dyDescent="0.35">
      <c r="A147" s="17" t="s">
        <v>6</v>
      </c>
      <c r="B147" s="17"/>
      <c r="C147" s="17"/>
      <c r="D147" s="17"/>
      <c r="E147" s="18">
        <f t="shared" ref="E147:W147" si="47">(E146-$D146)/$D146</f>
        <v>-1.6473072861668488E-2</v>
      </c>
      <c r="F147" s="18">
        <f t="shared" si="47"/>
        <v>0.12249208025343188</v>
      </c>
      <c r="G147" s="18">
        <f t="shared" si="47"/>
        <v>0.15818373812038006</v>
      </c>
      <c r="H147" s="18">
        <f t="shared" si="47"/>
        <v>-0.82618796198521649</v>
      </c>
      <c r="I147" s="18">
        <f t="shared" si="47"/>
        <v>-0.77845828933474137</v>
      </c>
      <c r="J147" s="18">
        <f t="shared" si="47"/>
        <v>-0.77022175290390704</v>
      </c>
      <c r="K147" s="18">
        <f t="shared" si="47"/>
        <v>-0.77148891235480477</v>
      </c>
      <c r="L147" s="18">
        <f t="shared" si="47"/>
        <v>-0.78268215417106657</v>
      </c>
      <c r="M147" s="18">
        <f t="shared" si="47"/>
        <v>-0.73790918690601903</v>
      </c>
      <c r="N147" s="18">
        <f t="shared" si="47"/>
        <v>-0.72734952481520598</v>
      </c>
      <c r="O147" s="18">
        <f t="shared" si="47"/>
        <v>-0.72544878563885962</v>
      </c>
      <c r="P147" s="18">
        <f t="shared" si="47"/>
        <v>-0.71214361140443505</v>
      </c>
      <c r="Q147" s="18">
        <f t="shared" si="47"/>
        <v>-0.67053854276663138</v>
      </c>
      <c r="R147" s="18">
        <f t="shared" si="47"/>
        <v>-0.65131995776135165</v>
      </c>
      <c r="S147" s="18">
        <f t="shared" si="47"/>
        <v>-0.69904963041182688</v>
      </c>
      <c r="T147" s="26">
        <f t="shared" si="47"/>
        <v>-0.69250263991552263</v>
      </c>
      <c r="U147" s="26">
        <f t="shared" si="47"/>
        <v>-0.7172122492080254</v>
      </c>
      <c r="V147" s="26">
        <f t="shared" si="47"/>
        <v>-0.70580781414994731</v>
      </c>
      <c r="W147" s="26">
        <f t="shared" si="47"/>
        <v>-0.66800422386483638</v>
      </c>
    </row>
    <row r="148" spans="1:23" ht="18" x14ac:dyDescent="0.35">
      <c r="A148" s="11" t="s">
        <v>7</v>
      </c>
      <c r="B148" s="28"/>
      <c r="C148" s="28"/>
      <c r="D148" s="10"/>
      <c r="E148" s="21">
        <f t="shared" ref="E148:W148" si="48">(E146-D146)/D146</f>
        <v>-1.6473072861668488E-2</v>
      </c>
      <c r="F148" s="21">
        <f t="shared" si="48"/>
        <v>0.14129267768949974</v>
      </c>
      <c r="G148" s="21">
        <f t="shared" si="48"/>
        <v>3.1796801505173979E-2</v>
      </c>
      <c r="H148" s="21">
        <f t="shared" si="48"/>
        <v>-0.84992706053975198</v>
      </c>
      <c r="I148" s="21">
        <f t="shared" si="48"/>
        <v>0.27460510328068044</v>
      </c>
      <c r="J148" s="21">
        <f t="shared" si="48"/>
        <v>3.7178265014299473E-2</v>
      </c>
      <c r="K148" s="21">
        <f t="shared" si="48"/>
        <v>-5.5147058823530352E-3</v>
      </c>
      <c r="L148" s="21">
        <f t="shared" si="48"/>
        <v>-4.8983364140480518E-2</v>
      </c>
      <c r="M148" s="21">
        <f t="shared" si="48"/>
        <v>0.20602526724975689</v>
      </c>
      <c r="N148" s="21">
        <f t="shared" si="48"/>
        <v>4.029008863819504E-2</v>
      </c>
      <c r="O148" s="21">
        <f t="shared" si="48"/>
        <v>6.971340046475585E-3</v>
      </c>
      <c r="P148" s="21">
        <f t="shared" si="48"/>
        <v>4.8461538461538493E-2</v>
      </c>
      <c r="Q148" s="21">
        <f t="shared" si="48"/>
        <v>0.14453411592076298</v>
      </c>
      <c r="R148" s="21">
        <f t="shared" si="48"/>
        <v>5.8333333333333404E-2</v>
      </c>
      <c r="S148" s="22">
        <f t="shared" si="48"/>
        <v>-0.13688673531193216</v>
      </c>
      <c r="T148" s="23">
        <f t="shared" si="48"/>
        <v>2.1754385964912245E-2</v>
      </c>
      <c r="U148" s="23">
        <f t="shared" si="48"/>
        <v>-8.0357142857142794E-2</v>
      </c>
      <c r="V148" s="23">
        <f t="shared" si="48"/>
        <v>4.0328603435399464E-2</v>
      </c>
      <c r="W148" s="23">
        <f t="shared" si="48"/>
        <v>0.12849964106245526</v>
      </c>
    </row>
    <row r="149" spans="1:23" ht="18" x14ac:dyDescent="0.35">
      <c r="A149" s="2" t="s">
        <v>168</v>
      </c>
      <c r="B149" s="28"/>
      <c r="C149" s="28"/>
      <c r="D149" s="12">
        <f t="shared" ref="D149:W149" si="49">D146/D$8</f>
        <v>1.6838271900679351E-3</v>
      </c>
      <c r="E149" s="12">
        <f t="shared" si="49"/>
        <v>1.794646283634665E-3</v>
      </c>
      <c r="F149" s="12">
        <f t="shared" si="49"/>
        <v>2.380602828455963E-3</v>
      </c>
      <c r="G149" s="12">
        <f t="shared" si="49"/>
        <v>2.8077383899576818E-3</v>
      </c>
      <c r="H149" s="12">
        <f t="shared" si="49"/>
        <v>4.3629642327505229E-4</v>
      </c>
      <c r="I149" s="12">
        <f t="shared" si="49"/>
        <v>5.7917591261141886E-4</v>
      </c>
      <c r="J149" s="12">
        <f t="shared" si="49"/>
        <v>5.6614250675947493E-4</v>
      </c>
      <c r="K149" s="12">
        <f t="shared" si="49"/>
        <v>6.3645215919994839E-4</v>
      </c>
      <c r="L149" s="12">
        <f t="shared" si="49"/>
        <v>6.9567846607287954E-4</v>
      </c>
      <c r="M149" s="12">
        <f t="shared" si="49"/>
        <v>9.2493914406491478E-4</v>
      </c>
      <c r="N149" s="12">
        <f t="shared" si="49"/>
        <v>8.399273445797447E-4</v>
      </c>
      <c r="O149" s="12">
        <f t="shared" si="49"/>
        <v>8.6686100638865015E-4</v>
      </c>
      <c r="P149" s="12">
        <f t="shared" si="49"/>
        <v>1.0173686344378892E-3</v>
      </c>
      <c r="Q149" s="12">
        <f t="shared" si="49"/>
        <v>1.1676364473340694E-3</v>
      </c>
      <c r="R149" s="12">
        <f t="shared" si="49"/>
        <v>1.3640554948582788E-3</v>
      </c>
      <c r="S149" s="12">
        <f t="shared" si="49"/>
        <v>1.2428197429839374E-3</v>
      </c>
      <c r="T149" s="27">
        <f t="shared" si="49"/>
        <v>1.2674617266739004E-3</v>
      </c>
      <c r="U149" s="27">
        <f t="shared" si="49"/>
        <v>1.1499534925868509E-3</v>
      </c>
      <c r="V149" s="27">
        <f t="shared" si="49"/>
        <v>1.5091134962252873E-3</v>
      </c>
      <c r="W149" s="27">
        <f t="shared" si="49"/>
        <v>1.7050696135804157E-3</v>
      </c>
    </row>
    <row r="150" spans="1:23" ht="18" hidden="1" x14ac:dyDescent="0.35">
      <c r="A150" s="2" t="s">
        <v>168</v>
      </c>
      <c r="B150" s="28"/>
      <c r="C150" s="28"/>
      <c r="D150" s="12">
        <f t="shared" ref="D150:T150" si="50">D149</f>
        <v>1.6838271900679351E-3</v>
      </c>
      <c r="E150" s="12">
        <f t="shared" si="50"/>
        <v>1.794646283634665E-3</v>
      </c>
      <c r="F150" s="12">
        <f t="shared" si="50"/>
        <v>2.380602828455963E-3</v>
      </c>
      <c r="G150" s="12">
        <f t="shared" si="50"/>
        <v>2.8077383899576818E-3</v>
      </c>
      <c r="H150" s="12">
        <f t="shared" si="50"/>
        <v>4.3629642327505229E-4</v>
      </c>
      <c r="I150" s="12">
        <f t="shared" si="50"/>
        <v>5.7917591261141886E-4</v>
      </c>
      <c r="J150" s="12">
        <f t="shared" si="50"/>
        <v>5.6614250675947493E-4</v>
      </c>
      <c r="K150" s="12">
        <f t="shared" si="50"/>
        <v>6.3645215919994839E-4</v>
      </c>
      <c r="L150" s="12">
        <f t="shared" si="50"/>
        <v>6.9567846607287954E-4</v>
      </c>
      <c r="M150" s="12">
        <f t="shared" si="50"/>
        <v>9.2493914406491478E-4</v>
      </c>
      <c r="N150" s="12">
        <f t="shared" si="50"/>
        <v>8.399273445797447E-4</v>
      </c>
      <c r="O150" s="12">
        <f t="shared" si="50"/>
        <v>8.6686100638865015E-4</v>
      </c>
      <c r="P150" s="12">
        <f t="shared" si="50"/>
        <v>1.0173686344378892E-3</v>
      </c>
      <c r="Q150" s="12">
        <f t="shared" si="50"/>
        <v>1.1676364473340694E-3</v>
      </c>
      <c r="R150" s="12">
        <f t="shared" si="50"/>
        <v>1.3640554948582788E-3</v>
      </c>
      <c r="S150" s="12">
        <f t="shared" si="50"/>
        <v>1.2428197429839374E-3</v>
      </c>
      <c r="T150" s="53">
        <f t="shared" si="50"/>
        <v>1.2674617266739004E-3</v>
      </c>
    </row>
    <row r="151" spans="1:23" ht="18" x14ac:dyDescent="0.35">
      <c r="A151" s="2" t="s">
        <v>87</v>
      </c>
      <c r="B151" s="2" t="s">
        <v>88</v>
      </c>
      <c r="C151" s="28"/>
      <c r="D151" s="2">
        <v>4.7350000000000003E-2</v>
      </c>
      <c r="E151" s="2">
        <v>4.657E-2</v>
      </c>
      <c r="F151" s="2">
        <v>5.3150000000000003E-2</v>
      </c>
      <c r="G151" s="2">
        <v>5.484E-2</v>
      </c>
      <c r="H151" s="2">
        <v>8.2299999999999995E-3</v>
      </c>
      <c r="I151" s="2">
        <v>1.0489999999999999E-2</v>
      </c>
      <c r="J151" s="2">
        <v>1.0880000000000001E-2</v>
      </c>
      <c r="K151" s="2">
        <v>1.082E-2</v>
      </c>
      <c r="L151" s="2">
        <v>1.0290000000000001E-2</v>
      </c>
      <c r="M151" s="2">
        <v>1.2409999999999999E-2</v>
      </c>
      <c r="N151" s="2">
        <v>1.291E-2</v>
      </c>
      <c r="O151" s="2">
        <v>1.2999999999999999E-2</v>
      </c>
      <c r="P151" s="2">
        <v>1.363E-2</v>
      </c>
      <c r="Q151" s="2">
        <v>1.5599999999999999E-2</v>
      </c>
      <c r="R151" s="2">
        <v>1.651E-2</v>
      </c>
      <c r="S151" s="2">
        <v>1.4250000000000001E-2</v>
      </c>
      <c r="T151" s="30">
        <v>1.456E-2</v>
      </c>
      <c r="U151" s="34">
        <v>1.3390000000000001E-2</v>
      </c>
      <c r="V151" s="34">
        <v>1.393E-2</v>
      </c>
      <c r="W151" s="30">
        <v>1.5720000000000001E-2</v>
      </c>
    </row>
    <row r="153" spans="1:23" ht="18" x14ac:dyDescent="0.35">
      <c r="A153" s="9" t="s">
        <v>89</v>
      </c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</row>
    <row r="154" spans="1:23" ht="18" x14ac:dyDescent="0.35">
      <c r="A154" s="2" t="s">
        <v>22</v>
      </c>
      <c r="B154" s="28"/>
      <c r="C154" s="28"/>
      <c r="D154" s="10">
        <f t="shared" ref="D154:W154" si="51">D158</f>
        <v>2.9499999999999999E-3</v>
      </c>
      <c r="E154" s="10">
        <f t="shared" si="51"/>
        <v>3.2299999999999998E-3</v>
      </c>
      <c r="F154" s="10">
        <f t="shared" si="51"/>
        <v>4.4000000000000003E-3</v>
      </c>
      <c r="G154" s="10">
        <f t="shared" si="51"/>
        <v>3.8999999999999998E-3</v>
      </c>
      <c r="H154" s="10">
        <f t="shared" si="51"/>
        <v>6.4999999999999997E-4</v>
      </c>
      <c r="I154" s="10">
        <f t="shared" si="51"/>
        <v>8.0000000000000004E-4</v>
      </c>
      <c r="J154" s="10">
        <f t="shared" si="51"/>
        <v>7.9000000000000001E-4</v>
      </c>
      <c r="K154" s="10">
        <f t="shared" si="51"/>
        <v>8.4000000000000003E-4</v>
      </c>
      <c r="L154" s="10">
        <f t="shared" si="51"/>
        <v>8.7000000000000001E-4</v>
      </c>
      <c r="M154" s="10">
        <f t="shared" si="51"/>
        <v>1.0300000000000001E-3</v>
      </c>
      <c r="N154" s="10">
        <f t="shared" si="51"/>
        <v>1.09E-3</v>
      </c>
      <c r="O154" s="10">
        <f t="shared" si="51"/>
        <v>1.1900000000000001E-3</v>
      </c>
      <c r="P154" s="10">
        <f t="shared" si="51"/>
        <v>1.34E-3</v>
      </c>
      <c r="Q154" s="10">
        <f t="shared" si="51"/>
        <v>1.4400000000000001E-3</v>
      </c>
      <c r="R154" s="10">
        <f t="shared" si="51"/>
        <v>1.4599999999999999E-3</v>
      </c>
      <c r="S154" s="10">
        <f t="shared" si="51"/>
        <v>1.24E-3</v>
      </c>
      <c r="T154" s="29">
        <f t="shared" si="51"/>
        <v>1.2199999999999999E-3</v>
      </c>
      <c r="U154" s="29">
        <f t="shared" si="51"/>
        <v>1.56E-3</v>
      </c>
      <c r="V154" s="29">
        <f t="shared" si="51"/>
        <v>1.48E-3</v>
      </c>
      <c r="W154" s="29">
        <f t="shared" si="51"/>
        <v>1.7700000000000001E-3</v>
      </c>
    </row>
    <row r="155" spans="1:23" ht="18" x14ac:dyDescent="0.35">
      <c r="A155" s="17" t="s">
        <v>6</v>
      </c>
      <c r="B155" s="17"/>
      <c r="C155" s="17"/>
      <c r="D155" s="17"/>
      <c r="E155" s="18">
        <f t="shared" ref="E155:W155" si="52">(E154-$D154)/$D154</f>
        <v>9.4915254237288096E-2</v>
      </c>
      <c r="F155" s="18">
        <f t="shared" si="52"/>
        <v>0.49152542372881369</v>
      </c>
      <c r="G155" s="18">
        <f t="shared" si="52"/>
        <v>0.32203389830508472</v>
      </c>
      <c r="H155" s="18">
        <f t="shared" si="52"/>
        <v>-0.77966101694915257</v>
      </c>
      <c r="I155" s="18">
        <f t="shared" si="52"/>
        <v>-0.72881355932203395</v>
      </c>
      <c r="J155" s="18">
        <f t="shared" si="52"/>
        <v>-0.73220338983050848</v>
      </c>
      <c r="K155" s="18">
        <f t="shared" si="52"/>
        <v>-0.71525423728813553</v>
      </c>
      <c r="L155" s="18">
        <f t="shared" si="52"/>
        <v>-0.70508474576271185</v>
      </c>
      <c r="M155" s="18">
        <f t="shared" si="52"/>
        <v>-0.6508474576271186</v>
      </c>
      <c r="N155" s="18">
        <f t="shared" si="52"/>
        <v>-0.63050847457627113</v>
      </c>
      <c r="O155" s="18">
        <f t="shared" si="52"/>
        <v>-0.59661016949152534</v>
      </c>
      <c r="P155" s="18">
        <f t="shared" si="52"/>
        <v>-0.54576271186440672</v>
      </c>
      <c r="Q155" s="18">
        <f t="shared" si="52"/>
        <v>-0.51186440677966094</v>
      </c>
      <c r="R155" s="18">
        <f t="shared" si="52"/>
        <v>-0.5050847457627119</v>
      </c>
      <c r="S155" s="18">
        <f t="shared" si="52"/>
        <v>-0.57966101694915251</v>
      </c>
      <c r="T155" s="26">
        <f t="shared" si="52"/>
        <v>-0.58644067796610166</v>
      </c>
      <c r="U155" s="26">
        <f t="shared" si="52"/>
        <v>-0.47118644067796611</v>
      </c>
      <c r="V155" s="26">
        <f t="shared" si="52"/>
        <v>-0.49830508474576268</v>
      </c>
      <c r="W155" s="26">
        <f t="shared" si="52"/>
        <v>-0.39999999999999997</v>
      </c>
    </row>
    <row r="156" spans="1:23" ht="18" x14ac:dyDescent="0.35">
      <c r="A156" s="11" t="s">
        <v>7</v>
      </c>
      <c r="B156" s="28"/>
      <c r="C156" s="28"/>
      <c r="D156" s="10"/>
      <c r="E156" s="21">
        <f t="shared" ref="E156:W156" si="53">(E154-D154)/D154</f>
        <v>9.4915254237288096E-2</v>
      </c>
      <c r="F156" s="21">
        <f t="shared" si="53"/>
        <v>0.36222910216718285</v>
      </c>
      <c r="G156" s="21">
        <f t="shared" si="53"/>
        <v>-0.11363636363636373</v>
      </c>
      <c r="H156" s="21">
        <f t="shared" si="53"/>
        <v>-0.83333333333333337</v>
      </c>
      <c r="I156" s="21">
        <f t="shared" si="53"/>
        <v>0.23076923076923089</v>
      </c>
      <c r="J156" s="21">
        <f t="shared" si="53"/>
        <v>-1.2500000000000032E-2</v>
      </c>
      <c r="K156" s="21">
        <f t="shared" si="53"/>
        <v>6.3291139240506361E-2</v>
      </c>
      <c r="L156" s="21">
        <f t="shared" si="53"/>
        <v>3.5714285714285678E-2</v>
      </c>
      <c r="M156" s="21">
        <f t="shared" si="53"/>
        <v>0.1839080459770116</v>
      </c>
      <c r="N156" s="21">
        <f t="shared" si="53"/>
        <v>5.8252427184465959E-2</v>
      </c>
      <c r="O156" s="21">
        <f t="shared" si="53"/>
        <v>9.1743119266055079E-2</v>
      </c>
      <c r="P156" s="21">
        <f t="shared" si="53"/>
        <v>0.1260504201680672</v>
      </c>
      <c r="Q156" s="21">
        <f t="shared" si="53"/>
        <v>7.4626865671641826E-2</v>
      </c>
      <c r="R156" s="21">
        <f t="shared" si="53"/>
        <v>1.3888888888888774E-2</v>
      </c>
      <c r="S156" s="22">
        <f t="shared" si="53"/>
        <v>-0.15068493150684928</v>
      </c>
      <c r="T156" s="23">
        <f t="shared" si="53"/>
        <v>-1.6129032258064557E-2</v>
      </c>
      <c r="U156" s="23">
        <f t="shared" si="53"/>
        <v>0.27868852459016397</v>
      </c>
      <c r="V156" s="23">
        <f t="shared" si="53"/>
        <v>-5.128205128205128E-2</v>
      </c>
      <c r="W156" s="23">
        <f t="shared" si="53"/>
        <v>0.19594594594594603</v>
      </c>
    </row>
    <row r="157" spans="1:23" ht="18" x14ac:dyDescent="0.35">
      <c r="A157" s="2" t="s">
        <v>168</v>
      </c>
      <c r="B157" s="28"/>
      <c r="C157" s="28"/>
      <c r="D157" s="12">
        <f t="shared" ref="D157:W157" si="54">D154/D$8</f>
        <v>1.0490581226400017E-4</v>
      </c>
      <c r="E157" s="12">
        <f t="shared" si="54"/>
        <v>1.244729975550777E-4</v>
      </c>
      <c r="F157" s="12">
        <f t="shared" si="54"/>
        <v>1.9707718617509383E-4</v>
      </c>
      <c r="G157" s="12">
        <f t="shared" si="54"/>
        <v>1.9967504961405832E-4</v>
      </c>
      <c r="H157" s="12">
        <f t="shared" si="54"/>
        <v>3.4458405240435481E-5</v>
      </c>
      <c r="I157" s="12">
        <f t="shared" si="54"/>
        <v>4.4169755013263596E-5</v>
      </c>
      <c r="J157" s="12">
        <f t="shared" si="54"/>
        <v>4.1107773928307459E-5</v>
      </c>
      <c r="K157" s="12">
        <f t="shared" si="54"/>
        <v>4.9410333985947937E-5</v>
      </c>
      <c r="L157" s="12">
        <f t="shared" si="54"/>
        <v>5.8818295965345498E-5</v>
      </c>
      <c r="M157" s="12">
        <f t="shared" si="54"/>
        <v>7.6767713004581976E-5</v>
      </c>
      <c r="N157" s="12">
        <f t="shared" si="54"/>
        <v>7.0915631726717413E-5</v>
      </c>
      <c r="O157" s="12">
        <f t="shared" si="54"/>
        <v>7.9351122892499528E-5</v>
      </c>
      <c r="P157" s="12">
        <f t="shared" si="54"/>
        <v>1.0002010052434129E-4</v>
      </c>
      <c r="Q157" s="12">
        <f t="shared" si="54"/>
        <v>1.0778182590776026E-4</v>
      </c>
      <c r="R157" s="12">
        <f t="shared" si="54"/>
        <v>1.2062513764343349E-4</v>
      </c>
      <c r="S157" s="12">
        <f t="shared" si="54"/>
        <v>1.0814712149474263E-4</v>
      </c>
      <c r="T157" s="27">
        <f t="shared" si="54"/>
        <v>1.062021501745988E-4</v>
      </c>
      <c r="U157" s="27">
        <f t="shared" si="54"/>
        <v>1.3397516418487584E-4</v>
      </c>
      <c r="V157" s="27">
        <f t="shared" si="54"/>
        <v>1.6033653800527102E-4</v>
      </c>
      <c r="W157" s="27">
        <f t="shared" si="54"/>
        <v>1.9198302901000862E-4</v>
      </c>
    </row>
    <row r="158" spans="1:23" ht="18" x14ac:dyDescent="0.35">
      <c r="A158" s="2" t="s">
        <v>90</v>
      </c>
      <c r="B158" s="2" t="s">
        <v>91</v>
      </c>
      <c r="C158" s="2"/>
      <c r="D158" s="2">
        <v>2.9499999999999999E-3</v>
      </c>
      <c r="E158" s="2">
        <v>3.2299999999999998E-3</v>
      </c>
      <c r="F158" s="2">
        <v>4.4000000000000003E-3</v>
      </c>
      <c r="G158" s="2">
        <v>3.8999999999999998E-3</v>
      </c>
      <c r="H158" s="2">
        <v>6.4999999999999997E-4</v>
      </c>
      <c r="I158" s="2">
        <v>8.0000000000000004E-4</v>
      </c>
      <c r="J158" s="2">
        <v>7.9000000000000001E-4</v>
      </c>
      <c r="K158" s="2">
        <v>8.4000000000000003E-4</v>
      </c>
      <c r="L158" s="2">
        <v>8.7000000000000001E-4</v>
      </c>
      <c r="M158" s="2">
        <v>1.0300000000000001E-3</v>
      </c>
      <c r="N158" s="2">
        <v>1.09E-3</v>
      </c>
      <c r="O158" s="2">
        <v>1.1900000000000001E-3</v>
      </c>
      <c r="P158" s="2">
        <v>1.34E-3</v>
      </c>
      <c r="Q158" s="2">
        <v>1.4400000000000001E-3</v>
      </c>
      <c r="R158" s="2">
        <v>1.4599999999999999E-3</v>
      </c>
      <c r="S158" s="2">
        <v>1.24E-3</v>
      </c>
      <c r="T158" s="30">
        <v>1.2199999999999999E-3</v>
      </c>
      <c r="U158" s="30">
        <v>1.56E-3</v>
      </c>
      <c r="V158" s="30">
        <v>1.48E-3</v>
      </c>
      <c r="W158" s="30">
        <v>1.7700000000000001E-3</v>
      </c>
    </row>
    <row r="160" spans="1:23" ht="18" x14ac:dyDescent="0.35">
      <c r="A160" s="9" t="s">
        <v>92</v>
      </c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</row>
    <row r="161" spans="1:23" ht="18" x14ac:dyDescent="0.35">
      <c r="A161" s="2" t="s">
        <v>22</v>
      </c>
      <c r="B161" s="28"/>
      <c r="C161" s="28"/>
      <c r="D161" s="10">
        <f t="shared" ref="D161:W161" si="55">D165</f>
        <v>2.5000000000000001E-4</v>
      </c>
      <c r="E161" s="10">
        <f t="shared" si="55"/>
        <v>1.6000000000000001E-4</v>
      </c>
      <c r="F161" s="10">
        <f t="shared" si="55"/>
        <v>2.7E-4</v>
      </c>
      <c r="G161" s="10">
        <f t="shared" si="55"/>
        <v>2.7999999999999998E-4</v>
      </c>
      <c r="H161" s="10">
        <f t="shared" si="55"/>
        <v>5.3000000000000001E-5</v>
      </c>
      <c r="I161" s="10">
        <f t="shared" si="55"/>
        <v>4.6E-5</v>
      </c>
      <c r="J161" s="10">
        <f t="shared" si="55"/>
        <v>4.6E-5</v>
      </c>
      <c r="K161" s="10">
        <f t="shared" si="55"/>
        <v>4.5000000000000003E-5</v>
      </c>
      <c r="L161" s="10">
        <f t="shared" si="55"/>
        <v>4.3999999999999999E-5</v>
      </c>
      <c r="M161" s="10">
        <f t="shared" si="55"/>
        <v>6.7999999999999999E-5</v>
      </c>
      <c r="N161" s="10">
        <f t="shared" si="55"/>
        <v>7.7000000000000001E-5</v>
      </c>
      <c r="O161" s="10">
        <f t="shared" si="55"/>
        <v>1.2999999999999999E-4</v>
      </c>
      <c r="P161" s="10">
        <f t="shared" si="55"/>
        <v>1.6000000000000001E-4</v>
      </c>
      <c r="Q161" s="10">
        <f t="shared" si="55"/>
        <v>1.7000000000000001E-4</v>
      </c>
      <c r="R161" s="10">
        <f t="shared" si="55"/>
        <v>2.0000000000000001E-4</v>
      </c>
      <c r="S161" s="10">
        <f t="shared" si="55"/>
        <v>2.1000000000000001E-4</v>
      </c>
      <c r="T161" s="29">
        <f t="shared" si="55"/>
        <v>2.0000000000000001E-4</v>
      </c>
      <c r="U161" s="29">
        <f t="shared" si="55"/>
        <v>1.8000000000000001E-4</v>
      </c>
      <c r="V161" s="29">
        <f t="shared" si="55"/>
        <v>2.3000000000000001E-4</v>
      </c>
      <c r="W161" s="29">
        <f t="shared" si="55"/>
        <v>2.7999999999999998E-4</v>
      </c>
    </row>
    <row r="162" spans="1:23" ht="18" x14ac:dyDescent="0.35">
      <c r="A162" s="17" t="s">
        <v>6</v>
      </c>
      <c r="B162" s="17"/>
      <c r="C162" s="17"/>
      <c r="D162" s="17"/>
      <c r="E162" s="18">
        <f t="shared" ref="E162:W162" si="56">(E161-$D161)/$D161</f>
        <v>-0.36</v>
      </c>
      <c r="F162" s="18">
        <f t="shared" si="56"/>
        <v>7.9999999999999988E-2</v>
      </c>
      <c r="G162" s="18">
        <f t="shared" si="56"/>
        <v>0.11999999999999988</v>
      </c>
      <c r="H162" s="18">
        <f t="shared" si="56"/>
        <v>-0.78800000000000003</v>
      </c>
      <c r="I162" s="18">
        <f t="shared" si="56"/>
        <v>-0.81599999999999995</v>
      </c>
      <c r="J162" s="18">
        <f t="shared" si="56"/>
        <v>-0.81599999999999995</v>
      </c>
      <c r="K162" s="18">
        <f t="shared" si="56"/>
        <v>-0.82</v>
      </c>
      <c r="L162" s="18">
        <f t="shared" si="56"/>
        <v>-0.82400000000000007</v>
      </c>
      <c r="M162" s="18">
        <f t="shared" si="56"/>
        <v>-0.72799999999999998</v>
      </c>
      <c r="N162" s="18">
        <f t="shared" si="56"/>
        <v>-0.69199999999999995</v>
      </c>
      <c r="O162" s="18">
        <f t="shared" si="56"/>
        <v>-0.48000000000000004</v>
      </c>
      <c r="P162" s="18">
        <f t="shared" si="56"/>
        <v>-0.36</v>
      </c>
      <c r="Q162" s="18">
        <f t="shared" si="56"/>
        <v>-0.31999999999999995</v>
      </c>
      <c r="R162" s="18">
        <f t="shared" si="56"/>
        <v>-0.19999999999999998</v>
      </c>
      <c r="S162" s="18">
        <f t="shared" si="56"/>
        <v>-0.15999999999999998</v>
      </c>
      <c r="T162" s="26">
        <f t="shared" si="56"/>
        <v>-0.19999999999999998</v>
      </c>
      <c r="U162" s="26">
        <f t="shared" si="56"/>
        <v>-0.27999999999999997</v>
      </c>
      <c r="V162" s="26">
        <f t="shared" si="56"/>
        <v>-7.9999999999999988E-2</v>
      </c>
      <c r="W162" s="26">
        <f t="shared" si="56"/>
        <v>0.11999999999999988</v>
      </c>
    </row>
    <row r="163" spans="1:23" ht="18" x14ac:dyDescent="0.35">
      <c r="A163" s="11" t="s">
        <v>7</v>
      </c>
      <c r="B163" s="28"/>
      <c r="C163" s="28"/>
      <c r="D163" s="10"/>
      <c r="E163" s="21">
        <f t="shared" ref="E163:W163" si="57">(E161-D161)/D161</f>
        <v>-0.36</v>
      </c>
      <c r="F163" s="21">
        <f t="shared" si="57"/>
        <v>0.68749999999999989</v>
      </c>
      <c r="G163" s="21">
        <f t="shared" si="57"/>
        <v>3.7037037037036931E-2</v>
      </c>
      <c r="H163" s="21">
        <f t="shared" si="57"/>
        <v>-0.81071428571428572</v>
      </c>
      <c r="I163" s="21">
        <f t="shared" si="57"/>
        <v>-0.13207547169811321</v>
      </c>
      <c r="J163" s="21">
        <f t="shared" si="57"/>
        <v>0</v>
      </c>
      <c r="K163" s="21">
        <f t="shared" si="57"/>
        <v>-2.1739130434782549E-2</v>
      </c>
      <c r="L163" s="21">
        <f t="shared" si="57"/>
        <v>-2.222222222222231E-2</v>
      </c>
      <c r="M163" s="21">
        <f t="shared" si="57"/>
        <v>0.54545454545454553</v>
      </c>
      <c r="N163" s="21">
        <f t="shared" si="57"/>
        <v>0.13235294117647062</v>
      </c>
      <c r="O163" s="21">
        <f t="shared" si="57"/>
        <v>0.6883116883116881</v>
      </c>
      <c r="P163" s="21">
        <f t="shared" si="57"/>
        <v>0.23076923076923098</v>
      </c>
      <c r="Q163" s="21">
        <f t="shared" si="57"/>
        <v>6.2499999999999986E-2</v>
      </c>
      <c r="R163" s="21">
        <f t="shared" si="57"/>
        <v>0.1764705882352941</v>
      </c>
      <c r="S163" s="22">
        <f t="shared" si="57"/>
        <v>4.9999999999999996E-2</v>
      </c>
      <c r="T163" s="23">
        <f t="shared" si="57"/>
        <v>-4.7619047619047609E-2</v>
      </c>
      <c r="U163" s="23">
        <f t="shared" si="57"/>
        <v>-9.9999999999999992E-2</v>
      </c>
      <c r="V163" s="23">
        <f t="shared" si="57"/>
        <v>0.27777777777777773</v>
      </c>
      <c r="W163" s="23">
        <f t="shared" si="57"/>
        <v>0.21739130434782594</v>
      </c>
    </row>
    <row r="164" spans="1:23" ht="18" x14ac:dyDescent="0.35">
      <c r="A164" s="2" t="s">
        <v>168</v>
      </c>
      <c r="B164" s="28"/>
      <c r="C164" s="28"/>
      <c r="D164" s="12">
        <f t="shared" ref="D164:W164" si="58">D161/D$8</f>
        <v>8.8903230732203535E-6</v>
      </c>
      <c r="E164" s="12">
        <f t="shared" si="58"/>
        <v>6.1658450801276881E-6</v>
      </c>
      <c r="F164" s="12">
        <f t="shared" si="58"/>
        <v>1.2093372788017121E-5</v>
      </c>
      <c r="G164" s="12">
        <f t="shared" si="58"/>
        <v>1.4335644587675981E-5</v>
      </c>
      <c r="H164" s="12">
        <f t="shared" si="58"/>
        <v>2.8096853503739701E-6</v>
      </c>
      <c r="I164" s="12">
        <f t="shared" si="58"/>
        <v>2.5397609132626567E-6</v>
      </c>
      <c r="J164" s="12">
        <f t="shared" si="58"/>
        <v>2.3936172160786619E-6</v>
      </c>
      <c r="K164" s="12">
        <f t="shared" si="58"/>
        <v>2.6469821778186398E-6</v>
      </c>
      <c r="L164" s="12">
        <f t="shared" si="58"/>
        <v>2.9747184166381631E-6</v>
      </c>
      <c r="M164" s="12">
        <f t="shared" si="58"/>
        <v>5.0681596935063828E-6</v>
      </c>
      <c r="N164" s="12">
        <f t="shared" si="58"/>
        <v>5.0096363696855414E-6</v>
      </c>
      <c r="O164" s="12">
        <f t="shared" si="58"/>
        <v>8.6686100638865022E-6</v>
      </c>
      <c r="P164" s="12">
        <f t="shared" si="58"/>
        <v>1.1942698570070602E-5</v>
      </c>
      <c r="Q164" s="12">
        <f t="shared" si="58"/>
        <v>1.2724243336332809E-5</v>
      </c>
      <c r="R164" s="12">
        <f t="shared" si="58"/>
        <v>1.6523991458004591E-5</v>
      </c>
      <c r="S164" s="12">
        <f t="shared" si="58"/>
        <v>1.8315238317658027E-5</v>
      </c>
      <c r="T164" s="27">
        <f t="shared" si="58"/>
        <v>1.741018855321292E-5</v>
      </c>
      <c r="U164" s="27">
        <f t="shared" si="58"/>
        <v>1.5458672790562597E-5</v>
      </c>
      <c r="V164" s="27">
        <f t="shared" si="58"/>
        <v>2.4917164690008337E-5</v>
      </c>
      <c r="W164" s="27">
        <f t="shared" si="58"/>
        <v>3.0370196679549385E-5</v>
      </c>
    </row>
    <row r="165" spans="1:23" ht="18" x14ac:dyDescent="0.35">
      <c r="A165" s="2" t="s">
        <v>93</v>
      </c>
      <c r="B165" s="2" t="s">
        <v>94</v>
      </c>
      <c r="C165" s="2"/>
      <c r="D165" s="2">
        <v>2.5000000000000001E-4</v>
      </c>
      <c r="E165" s="2">
        <v>1.6000000000000001E-4</v>
      </c>
      <c r="F165" s="2">
        <v>2.7E-4</v>
      </c>
      <c r="G165" s="2">
        <v>2.7999999999999998E-4</v>
      </c>
      <c r="H165" s="2">
        <v>5.3000000000000001E-5</v>
      </c>
      <c r="I165" s="2">
        <v>4.6E-5</v>
      </c>
      <c r="J165" s="2">
        <v>4.6E-5</v>
      </c>
      <c r="K165" s="2">
        <v>4.5000000000000003E-5</v>
      </c>
      <c r="L165" s="2">
        <v>4.3999999999999999E-5</v>
      </c>
      <c r="M165" s="2">
        <v>6.7999999999999999E-5</v>
      </c>
      <c r="N165" s="2">
        <v>7.7000000000000001E-5</v>
      </c>
      <c r="O165" s="2">
        <v>1.2999999999999999E-4</v>
      </c>
      <c r="P165" s="2">
        <v>1.6000000000000001E-4</v>
      </c>
      <c r="Q165" s="2">
        <v>1.7000000000000001E-4</v>
      </c>
      <c r="R165" s="2">
        <v>2.0000000000000001E-4</v>
      </c>
      <c r="S165" s="2">
        <v>2.1000000000000001E-4</v>
      </c>
      <c r="T165" s="30">
        <v>2.0000000000000001E-4</v>
      </c>
      <c r="U165" s="30">
        <v>1.8000000000000001E-4</v>
      </c>
      <c r="V165" s="30">
        <v>2.3000000000000001E-4</v>
      </c>
      <c r="W165" s="75">
        <v>2.7999999999999998E-4</v>
      </c>
    </row>
    <row r="167" spans="1:23" ht="18" hidden="1" x14ac:dyDescent="0.35">
      <c r="A167" s="9" t="s">
        <v>95</v>
      </c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</row>
    <row r="168" spans="1:23" ht="18" hidden="1" x14ac:dyDescent="0.35">
      <c r="A168" s="2" t="s">
        <v>22</v>
      </c>
      <c r="B168" s="28"/>
      <c r="C168" s="28"/>
      <c r="D168" s="78" t="s">
        <v>60</v>
      </c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</row>
    <row r="169" spans="1:23" ht="18" hidden="1" x14ac:dyDescent="0.35">
      <c r="A169" s="17" t="s">
        <v>6</v>
      </c>
      <c r="B169" s="17"/>
      <c r="C169" s="17"/>
      <c r="D169" s="17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</row>
    <row r="170" spans="1:23" ht="18" hidden="1" x14ac:dyDescent="0.35">
      <c r="A170" s="11" t="s">
        <v>7</v>
      </c>
      <c r="B170" s="28"/>
      <c r="C170" s="28"/>
      <c r="D170" s="10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</row>
    <row r="171" spans="1:23" ht="18" hidden="1" x14ac:dyDescent="0.35">
      <c r="A171" s="2" t="s">
        <v>168</v>
      </c>
      <c r="B171" s="28"/>
      <c r="C171" s="28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</row>
    <row r="172" spans="1:23" ht="18" hidden="1" x14ac:dyDescent="0.35">
      <c r="A172" s="2" t="s">
        <v>96</v>
      </c>
      <c r="B172" s="2" t="s">
        <v>97</v>
      </c>
      <c r="C172" s="2"/>
      <c r="D172" s="78" t="s">
        <v>60</v>
      </c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</row>
    <row r="173" spans="1:23" hidden="1" x14ac:dyDescent="0.3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</row>
    <row r="174" spans="1:23" ht="18" hidden="1" x14ac:dyDescent="0.35">
      <c r="A174" s="9" t="s">
        <v>98</v>
      </c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</row>
    <row r="175" spans="1:23" ht="18" hidden="1" x14ac:dyDescent="0.35">
      <c r="A175" s="2" t="s">
        <v>22</v>
      </c>
      <c r="B175" s="28"/>
      <c r="C175" s="28"/>
      <c r="D175" s="78" t="s">
        <v>60</v>
      </c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</row>
    <row r="176" spans="1:23" ht="18" hidden="1" x14ac:dyDescent="0.35">
      <c r="A176" s="17" t="s">
        <v>6</v>
      </c>
      <c r="B176" s="17"/>
      <c r="C176" s="17"/>
      <c r="D176" s="17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</row>
    <row r="177" spans="1:19" ht="18" hidden="1" x14ac:dyDescent="0.35">
      <c r="A177" s="11" t="s">
        <v>7</v>
      </c>
      <c r="B177" s="28"/>
      <c r="C177" s="28"/>
      <c r="D177" s="10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</row>
    <row r="178" spans="1:19" ht="18" hidden="1" x14ac:dyDescent="0.35">
      <c r="A178" s="2" t="s">
        <v>168</v>
      </c>
      <c r="B178" s="28"/>
      <c r="C178" s="28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</row>
    <row r="179" spans="1:19" ht="18" hidden="1" x14ac:dyDescent="0.35">
      <c r="A179" s="2" t="s">
        <v>99</v>
      </c>
      <c r="B179" s="2" t="s">
        <v>100</v>
      </c>
      <c r="C179" s="2"/>
      <c r="D179" s="78" t="s">
        <v>60</v>
      </c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</row>
    <row r="180" spans="1:19" hidden="1" x14ac:dyDescent="0.3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</row>
    <row r="181" spans="1:19" ht="18" hidden="1" x14ac:dyDescent="0.35">
      <c r="A181" s="9" t="s">
        <v>101</v>
      </c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</row>
    <row r="182" spans="1:19" ht="18" hidden="1" x14ac:dyDescent="0.35">
      <c r="A182" s="2" t="s">
        <v>22</v>
      </c>
      <c r="B182" s="28"/>
      <c r="C182" s="28"/>
      <c r="D182" s="78" t="s">
        <v>60</v>
      </c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</row>
    <row r="183" spans="1:19" ht="18" hidden="1" x14ac:dyDescent="0.35">
      <c r="A183" s="17" t="s">
        <v>6</v>
      </c>
      <c r="B183" s="17"/>
      <c r="C183" s="17"/>
      <c r="D183" s="17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</row>
    <row r="184" spans="1:19" ht="18" hidden="1" x14ac:dyDescent="0.35">
      <c r="A184" s="11" t="s">
        <v>7</v>
      </c>
      <c r="B184" s="28"/>
      <c r="C184" s="28"/>
      <c r="D184" s="10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</row>
    <row r="185" spans="1:19" ht="18" hidden="1" x14ac:dyDescent="0.35">
      <c r="A185" s="2" t="s">
        <v>168</v>
      </c>
      <c r="B185" s="28"/>
      <c r="C185" s="28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</row>
    <row r="186" spans="1:19" ht="18" hidden="1" x14ac:dyDescent="0.35">
      <c r="A186" s="2" t="s">
        <v>102</v>
      </c>
      <c r="B186" s="2" t="s">
        <v>103</v>
      </c>
      <c r="C186" s="2"/>
      <c r="D186" s="78" t="s">
        <v>60</v>
      </c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</row>
    <row r="188" spans="1:19" ht="18" x14ac:dyDescent="0.35">
      <c r="A188" s="9" t="s">
        <v>104</v>
      </c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</row>
    <row r="189" spans="1:19" ht="18" x14ac:dyDescent="0.35">
      <c r="A189" s="2" t="s">
        <v>53</v>
      </c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</row>
    <row r="190" spans="1:19" ht="18" x14ac:dyDescent="0.35">
      <c r="A190" s="4" t="s">
        <v>105</v>
      </c>
      <c r="B190" s="4"/>
      <c r="C190" s="4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</row>
    <row r="191" spans="1:19" ht="18" x14ac:dyDescent="0.35">
      <c r="A191" s="4" t="s">
        <v>106</v>
      </c>
      <c r="B191" s="4"/>
      <c r="C191" s="4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</row>
    <row r="192" spans="1:19" ht="18" x14ac:dyDescent="0.35">
      <c r="A192" s="4" t="s">
        <v>107</v>
      </c>
      <c r="B192" s="4"/>
      <c r="C192" s="4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</row>
    <row r="193" spans="1:23" ht="18" x14ac:dyDescent="0.35">
      <c r="A193" s="4" t="s">
        <v>108</v>
      </c>
      <c r="B193" s="4"/>
      <c r="C193" s="4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</row>
    <row r="194" spans="1:23" ht="18" x14ac:dyDescent="0.35">
      <c r="A194" s="37" t="s">
        <v>109</v>
      </c>
      <c r="B194" s="4"/>
      <c r="C194" s="4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</row>
    <row r="195" spans="1:23" ht="18" x14ac:dyDescent="0.35">
      <c r="A195" s="4" t="s">
        <v>110</v>
      </c>
      <c r="B195" s="4"/>
      <c r="C195" s="4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</row>
    <row r="196" spans="1:23" ht="18" x14ac:dyDescent="0.35">
      <c r="A196" s="2" t="s">
        <v>22</v>
      </c>
      <c r="B196" s="28"/>
      <c r="C196" s="28"/>
      <c r="D196" s="10">
        <f t="shared" ref="D196:W196" si="59">D202+D209+D216+D224+D231</f>
        <v>1.0608444551831757</v>
      </c>
      <c r="E196" s="10">
        <f t="shared" si="59"/>
        <v>1.0273427294091761</v>
      </c>
      <c r="F196" s="10">
        <f t="shared" si="59"/>
        <v>1.0434601966141839</v>
      </c>
      <c r="G196" s="10">
        <f t="shared" si="59"/>
        <v>0.52220916500315961</v>
      </c>
      <c r="H196" s="10">
        <f t="shared" si="59"/>
        <v>0.48185757343817098</v>
      </c>
      <c r="I196" s="10">
        <f t="shared" si="59"/>
        <v>0.49472441729450228</v>
      </c>
      <c r="J196" s="10">
        <f t="shared" si="59"/>
        <v>0.49833692575876593</v>
      </c>
      <c r="K196" s="10">
        <f t="shared" si="59"/>
        <v>0.485359979840082</v>
      </c>
      <c r="L196" s="10">
        <f t="shared" si="59"/>
        <v>0.45462754521250931</v>
      </c>
      <c r="M196" s="10">
        <f t="shared" si="59"/>
        <v>0.53515405723946763</v>
      </c>
      <c r="N196" s="10">
        <f t="shared" si="59"/>
        <v>0.48864073796394086</v>
      </c>
      <c r="O196" s="10">
        <f t="shared" si="59"/>
        <v>0.52021867336080974</v>
      </c>
      <c r="P196" s="10">
        <f t="shared" si="59"/>
        <v>0.55363118853111137</v>
      </c>
      <c r="Q196" s="10">
        <f t="shared" si="59"/>
        <v>0.50115285405420773</v>
      </c>
      <c r="R196" s="10">
        <f t="shared" si="59"/>
        <v>0.5563802030482341</v>
      </c>
      <c r="S196" s="10">
        <f t="shared" si="59"/>
        <v>0.53095324770985564</v>
      </c>
      <c r="T196" s="10">
        <f t="shared" si="59"/>
        <v>0.5133187879838963</v>
      </c>
      <c r="U196" s="10">
        <f t="shared" si="59"/>
        <v>0.49970475908183237</v>
      </c>
      <c r="V196" s="10">
        <f t="shared" si="59"/>
        <v>0.48618979081352259</v>
      </c>
      <c r="W196" s="10">
        <f t="shared" si="59"/>
        <v>0.53353836332513849</v>
      </c>
    </row>
    <row r="197" spans="1:23" ht="18" x14ac:dyDescent="0.35">
      <c r="A197" s="17" t="s">
        <v>6</v>
      </c>
      <c r="B197" s="17"/>
      <c r="C197" s="17"/>
      <c r="D197" s="17"/>
      <c r="E197" s="18">
        <f t="shared" ref="E197:W197" si="60">(E196-$D196)/$D196</f>
        <v>-3.1580243088714488E-2</v>
      </c>
      <c r="F197" s="18">
        <f t="shared" si="60"/>
        <v>-1.6387188983318111E-2</v>
      </c>
      <c r="G197" s="18">
        <f t="shared" si="60"/>
        <v>-0.50774200454015672</v>
      </c>
      <c r="H197" s="18">
        <f t="shared" si="60"/>
        <v>-0.54577924116597398</v>
      </c>
      <c r="I197" s="18">
        <f t="shared" si="60"/>
        <v>-0.53365037176060059</v>
      </c>
      <c r="J197" s="18">
        <f t="shared" si="60"/>
        <v>-0.53024505777077535</v>
      </c>
      <c r="K197" s="18">
        <f t="shared" si="60"/>
        <v>-0.54247771436362446</v>
      </c>
      <c r="L197" s="18">
        <f t="shared" si="60"/>
        <v>-0.5714474982724882</v>
      </c>
      <c r="M197" s="18">
        <f t="shared" si="60"/>
        <v>-0.4955395631991471</v>
      </c>
      <c r="N197" s="18">
        <f t="shared" si="60"/>
        <v>-0.53938512326053745</v>
      </c>
      <c r="O197" s="18">
        <f t="shared" si="60"/>
        <v>-0.50961833205699913</v>
      </c>
      <c r="P197" s="18">
        <f t="shared" si="60"/>
        <v>-0.47812218292123132</v>
      </c>
      <c r="Q197" s="18">
        <f t="shared" si="60"/>
        <v>-0.52759063630334591</v>
      </c>
      <c r="R197" s="18">
        <f t="shared" si="60"/>
        <v>-0.47553083740993479</v>
      </c>
      <c r="S197" s="18">
        <f t="shared" si="60"/>
        <v>-0.49949943640118655</v>
      </c>
      <c r="T197" s="26">
        <f t="shared" si="60"/>
        <v>-0.51612247631980912</v>
      </c>
      <c r="U197" s="26">
        <f t="shared" si="60"/>
        <v>-0.52895567616880412</v>
      </c>
      <c r="V197" s="26">
        <f t="shared" si="60"/>
        <v>-0.54169549698068375</v>
      </c>
      <c r="W197" s="26">
        <f t="shared" si="60"/>
        <v>-0.49706258941324949</v>
      </c>
    </row>
    <row r="198" spans="1:23" ht="18" x14ac:dyDescent="0.35">
      <c r="A198" s="11" t="s">
        <v>7</v>
      </c>
      <c r="B198" s="28"/>
      <c r="C198" s="28"/>
      <c r="D198" s="10"/>
      <c r="E198" s="21">
        <f t="shared" ref="E198:W198" si="61">(E196-D196)/D196</f>
        <v>-3.1580243088714488E-2</v>
      </c>
      <c r="F198" s="21">
        <f t="shared" si="61"/>
        <v>1.5688500773521675E-2</v>
      </c>
      <c r="G198" s="21">
        <f t="shared" si="61"/>
        <v>-0.4995408864682887</v>
      </c>
      <c r="H198" s="21">
        <f t="shared" si="61"/>
        <v>-7.7270937144016769E-2</v>
      </c>
      <c r="I198" s="21">
        <f t="shared" si="61"/>
        <v>2.6702587166002684E-2</v>
      </c>
      <c r="J198" s="21">
        <f t="shared" si="61"/>
        <v>7.3020621945837126E-3</v>
      </c>
      <c r="K198" s="21">
        <f t="shared" si="61"/>
        <v>-2.6040506428307065E-2</v>
      </c>
      <c r="L198" s="21">
        <f t="shared" si="61"/>
        <v>-6.3318847667866052E-2</v>
      </c>
      <c r="M198" s="21">
        <f t="shared" si="61"/>
        <v>0.17712633753706525</v>
      </c>
      <c r="N198" s="21">
        <f t="shared" si="61"/>
        <v>-8.6915755652606883E-2</v>
      </c>
      <c r="O198" s="21">
        <f t="shared" si="61"/>
        <v>6.4624033453385868E-2</v>
      </c>
      <c r="P198" s="21">
        <f t="shared" si="61"/>
        <v>6.4227827414275865E-2</v>
      </c>
      <c r="Q198" s="21">
        <f t="shared" si="61"/>
        <v>-9.4789339119673924E-2</v>
      </c>
      <c r="R198" s="21">
        <f t="shared" si="61"/>
        <v>0.11020060755366395</v>
      </c>
      <c r="S198" s="22">
        <f t="shared" si="61"/>
        <v>-4.5700683092374753E-2</v>
      </c>
      <c r="T198" s="23">
        <f t="shared" si="61"/>
        <v>-3.3212829570252213E-2</v>
      </c>
      <c r="U198" s="23">
        <f t="shared" si="61"/>
        <v>-2.6521587015223412E-2</v>
      </c>
      <c r="V198" s="23">
        <f t="shared" si="61"/>
        <v>-2.7045906653245518E-2</v>
      </c>
      <c r="W198" s="23">
        <f t="shared" si="61"/>
        <v>9.7387015125079773E-2</v>
      </c>
    </row>
    <row r="199" spans="1:23" ht="18" x14ac:dyDescent="0.35">
      <c r="A199" s="2" t="s">
        <v>168</v>
      </c>
      <c r="B199" s="28"/>
      <c r="C199" s="28"/>
      <c r="D199" s="12">
        <f t="shared" ref="D199:W199" si="62">D196/D$8</f>
        <v>3.7724999748051449E-2</v>
      </c>
      <c r="E199" s="12">
        <f t="shared" si="62"/>
        <v>3.9590225710828243E-2</v>
      </c>
      <c r="F199" s="12">
        <f t="shared" si="62"/>
        <v>4.6736863507825799E-2</v>
      </c>
      <c r="G199" s="12">
        <f t="shared" si="62"/>
        <v>2.6736446392544067E-2</v>
      </c>
      <c r="H199" s="12">
        <f t="shared" si="62"/>
        <v>2.5544682359546763E-2</v>
      </c>
      <c r="I199" s="12">
        <f t="shared" si="62"/>
        <v>2.731482038872219E-2</v>
      </c>
      <c r="J199" s="12">
        <f t="shared" si="62"/>
        <v>2.5931040106606438E-2</v>
      </c>
      <c r="K199" s="12">
        <f t="shared" si="62"/>
        <v>2.8549760365846916E-2</v>
      </c>
      <c r="L199" s="12">
        <f t="shared" si="62"/>
        <v>3.0736112078514788E-2</v>
      </c>
      <c r="M199" s="12">
        <f t="shared" si="62"/>
        <v>3.9885973863492317E-2</v>
      </c>
      <c r="N199" s="12">
        <f t="shared" si="62"/>
        <v>3.1791070293690139E-2</v>
      </c>
      <c r="O199" s="12">
        <f t="shared" si="62"/>
        <v>3.4689021748593847E-2</v>
      </c>
      <c r="P199" s="12">
        <f t="shared" si="62"/>
        <v>4.1324065022606195E-2</v>
      </c>
      <c r="Q199" s="12">
        <f t="shared" si="62"/>
        <v>3.7510534492255415E-2</v>
      </c>
      <c r="R199" s="12">
        <f t="shared" si="62"/>
        <v>4.5968108612859396E-2</v>
      </c>
      <c r="S199" s="12">
        <f t="shared" si="62"/>
        <v>4.6307310796859624E-2</v>
      </c>
      <c r="T199" s="27">
        <f t="shared" si="62"/>
        <v>4.4684884433531802E-2</v>
      </c>
      <c r="U199" s="27">
        <f t="shared" si="62"/>
        <v>4.2915402014071999E-2</v>
      </c>
      <c r="V199" s="27">
        <f t="shared" si="62"/>
        <v>5.2671613427396714E-2</v>
      </c>
      <c r="W199" s="27">
        <f t="shared" si="62"/>
        <v>5.7870232250961912E-2</v>
      </c>
    </row>
    <row r="201" spans="1:23" ht="18" x14ac:dyDescent="0.35">
      <c r="A201" s="9" t="s">
        <v>111</v>
      </c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</row>
    <row r="202" spans="1:23" ht="18" x14ac:dyDescent="0.35">
      <c r="A202" s="2" t="s">
        <v>22</v>
      </c>
      <c r="B202" s="28"/>
      <c r="C202" s="28"/>
      <c r="D202" s="10">
        <f t="shared" ref="D202:W202" si="63">D206</f>
        <v>2.9319999999999997E-3</v>
      </c>
      <c r="E202" s="10">
        <f t="shared" si="63"/>
        <v>2.7919999999999993E-3</v>
      </c>
      <c r="F202" s="10">
        <f t="shared" si="63"/>
        <v>2.8799999999999993E-3</v>
      </c>
      <c r="G202" s="10">
        <f t="shared" si="63"/>
        <v>2.9119999999999997E-3</v>
      </c>
      <c r="H202" s="10">
        <f t="shared" si="63"/>
        <v>4.4559999999999999E-4</v>
      </c>
      <c r="I202" s="10">
        <f t="shared" si="63"/>
        <v>4.7199999999999998E-4</v>
      </c>
      <c r="J202" s="10">
        <f t="shared" si="63"/>
        <v>4.9200000000000003E-4</v>
      </c>
      <c r="K202" s="10">
        <f t="shared" si="63"/>
        <v>4.6319999999999998E-4</v>
      </c>
      <c r="L202" s="10">
        <f t="shared" si="63"/>
        <v>4.2640000000000001E-4</v>
      </c>
      <c r="M202" s="10">
        <f t="shared" si="63"/>
        <v>4.4639999999999995E-4</v>
      </c>
      <c r="N202" s="10">
        <f t="shared" si="63"/>
        <v>4.1760000000000001E-4</v>
      </c>
      <c r="O202" s="10">
        <f t="shared" si="63"/>
        <v>4.0436498723009064E-4</v>
      </c>
      <c r="P202" s="10">
        <f t="shared" si="63"/>
        <v>4.3445553749709781E-4</v>
      </c>
      <c r="Q202" s="10">
        <f t="shared" si="63"/>
        <v>4.8980729045739499E-4</v>
      </c>
      <c r="R202" s="10">
        <f t="shared" si="63"/>
        <v>4.4467146505688422E-4</v>
      </c>
      <c r="S202" s="10">
        <f t="shared" si="63"/>
        <v>4.3018342233573252E-4</v>
      </c>
      <c r="T202" s="29">
        <f t="shared" si="63"/>
        <v>4.214534478755515E-4</v>
      </c>
      <c r="U202" s="29">
        <f t="shared" si="63"/>
        <v>2.266078476898073E-4</v>
      </c>
      <c r="V202" s="29">
        <f t="shared" si="63"/>
        <v>2.3087996285117251E-4</v>
      </c>
      <c r="W202" s="29">
        <f t="shared" si="63"/>
        <v>2.2233573252844211E-4</v>
      </c>
    </row>
    <row r="203" spans="1:23" ht="18" x14ac:dyDescent="0.35">
      <c r="A203" s="17" t="s">
        <v>6</v>
      </c>
      <c r="B203" s="17"/>
      <c r="C203" s="17"/>
      <c r="D203" s="17"/>
      <c r="E203" s="18">
        <f t="shared" ref="E203:W203" si="64">(E202-$D202)/$D202</f>
        <v>-4.7748976807639967E-2</v>
      </c>
      <c r="F203" s="18">
        <f t="shared" si="64"/>
        <v>-1.773533424283779E-2</v>
      </c>
      <c r="G203" s="18">
        <f t="shared" si="64"/>
        <v>-6.8212824010914237E-3</v>
      </c>
      <c r="H203" s="18">
        <f t="shared" si="64"/>
        <v>-0.84802182810368343</v>
      </c>
      <c r="I203" s="18">
        <f t="shared" si="64"/>
        <v>-0.83901773533424273</v>
      </c>
      <c r="J203" s="18">
        <f t="shared" si="64"/>
        <v>-0.83219645293315136</v>
      </c>
      <c r="K203" s="18">
        <f t="shared" si="64"/>
        <v>-0.84201909959072307</v>
      </c>
      <c r="L203" s="18">
        <f t="shared" si="64"/>
        <v>-0.8545702592087312</v>
      </c>
      <c r="M203" s="18">
        <f t="shared" si="64"/>
        <v>-0.84774897680763983</v>
      </c>
      <c r="N203" s="18">
        <f t="shared" si="64"/>
        <v>-0.85757162346521143</v>
      </c>
      <c r="O203" s="18">
        <f t="shared" si="64"/>
        <v>-0.86208561144949158</v>
      </c>
      <c r="P203" s="18">
        <f t="shared" si="64"/>
        <v>-0.85182280440071689</v>
      </c>
      <c r="Q203" s="18">
        <f t="shared" si="64"/>
        <v>-0.83294430748383519</v>
      </c>
      <c r="R203" s="18">
        <f t="shared" si="64"/>
        <v>-0.84833851805699712</v>
      </c>
      <c r="S203" s="18">
        <f t="shared" si="64"/>
        <v>-0.85327986959899982</v>
      </c>
      <c r="T203" s="26">
        <f t="shared" si="64"/>
        <v>-0.85625735065636033</v>
      </c>
      <c r="U203" s="26">
        <f t="shared" si="64"/>
        <v>-0.92271219383021574</v>
      </c>
      <c r="V203" s="26">
        <f t="shared" si="64"/>
        <v>-0.92125512863193293</v>
      </c>
      <c r="W203" s="26">
        <f t="shared" si="64"/>
        <v>-0.92416925902849856</v>
      </c>
    </row>
    <row r="204" spans="1:23" ht="18" x14ac:dyDescent="0.35">
      <c r="A204" s="11" t="s">
        <v>7</v>
      </c>
      <c r="B204" s="28"/>
      <c r="C204" s="28"/>
      <c r="D204" s="10"/>
      <c r="E204" s="21">
        <f t="shared" ref="E204:W204" si="65">(E202-D202)/D202</f>
        <v>-4.7748976807639967E-2</v>
      </c>
      <c r="F204" s="21">
        <f t="shared" si="65"/>
        <v>3.151862464183381E-2</v>
      </c>
      <c r="G204" s="21">
        <f t="shared" si="65"/>
        <v>1.1111111111111233E-2</v>
      </c>
      <c r="H204" s="21">
        <f t="shared" si="65"/>
        <v>-0.84697802197802197</v>
      </c>
      <c r="I204" s="21">
        <f t="shared" si="65"/>
        <v>5.9245960502692978E-2</v>
      </c>
      <c r="J204" s="21">
        <f t="shared" si="65"/>
        <v>4.2372881355932319E-2</v>
      </c>
      <c r="K204" s="21">
        <f t="shared" si="65"/>
        <v>-5.8536585365853752E-2</v>
      </c>
      <c r="L204" s="21">
        <f t="shared" si="65"/>
        <v>-7.9447322970638973E-2</v>
      </c>
      <c r="M204" s="21">
        <f t="shared" si="65"/>
        <v>4.6904315196997989E-2</v>
      </c>
      <c r="N204" s="21">
        <f t="shared" si="65"/>
        <v>-6.4516129032257938E-2</v>
      </c>
      <c r="O204" s="21">
        <f t="shared" si="65"/>
        <v>-3.169303824212015E-2</v>
      </c>
      <c r="P204" s="21">
        <f t="shared" si="65"/>
        <v>7.4414331649058266E-2</v>
      </c>
      <c r="Q204" s="21">
        <f t="shared" si="65"/>
        <v>0.12740487387772545</v>
      </c>
      <c r="R204" s="21">
        <f t="shared" si="65"/>
        <v>-9.2150170648464091E-2</v>
      </c>
      <c r="S204" s="22">
        <f t="shared" si="65"/>
        <v>-3.2581453634085412E-2</v>
      </c>
      <c r="T204" s="23">
        <f t="shared" si="65"/>
        <v>-2.0293609671847831E-2</v>
      </c>
      <c r="U204" s="23">
        <f t="shared" si="65"/>
        <v>-0.46231820185103578</v>
      </c>
      <c r="V204" s="23">
        <f t="shared" si="65"/>
        <v>1.885245901639342E-2</v>
      </c>
      <c r="W204" s="23">
        <f t="shared" si="65"/>
        <v>-3.7007240547063398E-2</v>
      </c>
    </row>
    <row r="205" spans="1:23" ht="18" x14ac:dyDescent="0.35">
      <c r="A205" s="2" t="s">
        <v>168</v>
      </c>
      <c r="B205" s="28"/>
      <c r="C205" s="28"/>
      <c r="D205" s="12">
        <f t="shared" ref="D205:W205" si="66">D202/D$8</f>
        <v>1.0426570900272829E-4</v>
      </c>
      <c r="E205" s="12">
        <f t="shared" si="66"/>
        <v>1.0759399664822812E-4</v>
      </c>
      <c r="F205" s="12">
        <f t="shared" si="66"/>
        <v>1.2899597640551592E-4</v>
      </c>
      <c r="G205" s="12">
        <f t="shared" si="66"/>
        <v>1.4909070371183021E-4</v>
      </c>
      <c r="H205" s="12">
        <f t="shared" si="66"/>
        <v>2.3622562115597001E-5</v>
      </c>
      <c r="I205" s="12">
        <f t="shared" si="66"/>
        <v>2.6060155457825518E-5</v>
      </c>
      <c r="J205" s="12">
        <f t="shared" si="66"/>
        <v>2.5601297180667432E-5</v>
      </c>
      <c r="K205" s="12">
        <f t="shared" si="66"/>
        <v>2.724626988367986E-5</v>
      </c>
      <c r="L205" s="12">
        <f t="shared" si="66"/>
        <v>2.8827725746693472E-5</v>
      </c>
      <c r="M205" s="12">
        <f t="shared" si="66"/>
        <v>3.3270977752665424E-5</v>
      </c>
      <c r="N205" s="12">
        <f t="shared" si="66"/>
        <v>2.71691447789699E-5</v>
      </c>
      <c r="O205" s="12">
        <f t="shared" si="66"/>
        <v>2.6963710752200776E-5</v>
      </c>
      <c r="P205" s="12">
        <f t="shared" si="66"/>
        <v>3.2428572040161525E-5</v>
      </c>
      <c r="Q205" s="12">
        <f t="shared" si="66"/>
        <v>3.6661336186410213E-5</v>
      </c>
      <c r="R205" s="12">
        <f t="shared" si="66"/>
        <v>3.6738737451091701E-5</v>
      </c>
      <c r="S205" s="12">
        <f t="shared" si="66"/>
        <v>3.7518628097069874E-5</v>
      </c>
      <c r="T205" s="27">
        <f t="shared" si="66"/>
        <v>3.668791996957522E-5</v>
      </c>
      <c r="U205" s="27">
        <f t="shared" si="66"/>
        <v>1.9461425384502093E-5</v>
      </c>
      <c r="V205" s="27">
        <f t="shared" si="66"/>
        <v>2.5012495904285528E-5</v>
      </c>
      <c r="W205" s="27">
        <f t="shared" si="66"/>
        <v>2.4115642592073118E-5</v>
      </c>
    </row>
    <row r="206" spans="1:23" ht="18" x14ac:dyDescent="0.35">
      <c r="A206" s="2" t="s">
        <v>112</v>
      </c>
      <c r="B206" s="2" t="s">
        <v>113</v>
      </c>
      <c r="C206" s="28"/>
      <c r="D206" s="2">
        <v>2.9319999999999997E-3</v>
      </c>
      <c r="E206" s="2">
        <v>2.7919999999999993E-3</v>
      </c>
      <c r="F206" s="2">
        <v>2.8799999999999993E-3</v>
      </c>
      <c r="G206" s="2">
        <v>2.9119999999999997E-3</v>
      </c>
      <c r="H206" s="2">
        <v>4.4559999999999999E-4</v>
      </c>
      <c r="I206" s="2">
        <v>4.7199999999999998E-4</v>
      </c>
      <c r="J206" s="2">
        <v>4.9200000000000003E-4</v>
      </c>
      <c r="K206" s="2">
        <v>4.6319999999999998E-4</v>
      </c>
      <c r="L206" s="2">
        <v>4.2640000000000001E-4</v>
      </c>
      <c r="M206" s="2">
        <v>4.4639999999999995E-4</v>
      </c>
      <c r="N206" s="2">
        <v>4.1760000000000001E-4</v>
      </c>
      <c r="O206" s="2">
        <v>4.0436498723009064E-4</v>
      </c>
      <c r="P206" s="2">
        <v>4.3445553749709781E-4</v>
      </c>
      <c r="Q206" s="2">
        <v>4.8980729045739499E-4</v>
      </c>
      <c r="R206" s="2">
        <v>4.4467146505688422E-4</v>
      </c>
      <c r="S206" s="2">
        <v>4.3018342233573252E-4</v>
      </c>
      <c r="T206" s="30">
        <v>4.214534478755515E-4</v>
      </c>
      <c r="U206" s="30">
        <v>2.266078476898073E-4</v>
      </c>
      <c r="V206" s="30">
        <v>2.3087996285117251E-4</v>
      </c>
      <c r="W206" s="30">
        <v>2.2233573252844211E-4</v>
      </c>
    </row>
    <row r="208" spans="1:23" ht="18" x14ac:dyDescent="0.35">
      <c r="A208" s="9" t="s">
        <v>114</v>
      </c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</row>
    <row r="209" spans="1:23" ht="18" x14ac:dyDescent="0.35">
      <c r="A209" s="2" t="s">
        <v>22</v>
      </c>
      <c r="B209" s="28"/>
      <c r="C209" s="28"/>
      <c r="D209" s="10">
        <f t="shared" ref="D209:W209" si="67">D213</f>
        <v>2.6831544563695756E-2</v>
      </c>
      <c r="E209" s="10">
        <f t="shared" si="67"/>
        <v>1.2179188054129722E-2</v>
      </c>
      <c r="F209" s="10">
        <f t="shared" si="67"/>
        <v>1.1385907606159588E-2</v>
      </c>
      <c r="G209" s="10">
        <f t="shared" si="67"/>
        <v>6.0429304713019135E-3</v>
      </c>
      <c r="H209" s="10">
        <f t="shared" si="67"/>
        <v>5.2496500233317773E-3</v>
      </c>
      <c r="I209" s="10">
        <f t="shared" si="67"/>
        <v>6.3229118058796075E-3</v>
      </c>
      <c r="J209" s="10">
        <f t="shared" si="67"/>
        <v>5.2263182454503031E-3</v>
      </c>
      <c r="K209" s="10">
        <f t="shared" si="67"/>
        <v>4.783014465702287E-3</v>
      </c>
      <c r="L209" s="10">
        <f t="shared" si="67"/>
        <v>4.5730284647690148E-3</v>
      </c>
      <c r="M209" s="10">
        <f t="shared" si="67"/>
        <v>4.64302379841344E-3</v>
      </c>
      <c r="N209" s="10">
        <f t="shared" si="67"/>
        <v>4.3630424638357443E-3</v>
      </c>
      <c r="O209" s="10">
        <f t="shared" si="67"/>
        <v>4.2230517965468964E-3</v>
      </c>
      <c r="P209" s="10">
        <f t="shared" si="67"/>
        <v>5.4129724685020994E-3</v>
      </c>
      <c r="Q209" s="10">
        <f t="shared" si="67"/>
        <v>4.7130191320578626E-3</v>
      </c>
      <c r="R209" s="10">
        <f t="shared" si="67"/>
        <v>5.1563229118058787E-3</v>
      </c>
      <c r="S209" s="10">
        <f t="shared" si="67"/>
        <v>3.7097526831544559E-3</v>
      </c>
      <c r="T209" s="29">
        <f t="shared" si="67"/>
        <v>3.9430704619692024E-3</v>
      </c>
      <c r="U209" s="29">
        <f t="shared" si="67"/>
        <v>3.0797946803546431E-3</v>
      </c>
      <c r="V209" s="29">
        <f t="shared" si="67"/>
        <v>2.4965002333177787E-3</v>
      </c>
      <c r="W209" s="29">
        <f t="shared" si="67"/>
        <v>2.4965002333177787E-3</v>
      </c>
    </row>
    <row r="210" spans="1:23" ht="18" x14ac:dyDescent="0.35">
      <c r="A210" s="17" t="s">
        <v>6</v>
      </c>
      <c r="B210" s="17"/>
      <c r="C210" s="17"/>
      <c r="D210" s="17"/>
      <c r="E210" s="18">
        <f t="shared" ref="E210:W210" si="68">(E209-$D209)/$D209</f>
        <v>-0.54608695652173922</v>
      </c>
      <c r="F210" s="18">
        <f t="shared" si="68"/>
        <v>-0.57565217391304357</v>
      </c>
      <c r="G210" s="18">
        <f t="shared" si="68"/>
        <v>-0.77478260869565219</v>
      </c>
      <c r="H210" s="18">
        <f t="shared" si="68"/>
        <v>-0.80434782608695665</v>
      </c>
      <c r="I210" s="18">
        <f t="shared" si="68"/>
        <v>-0.76434782608695662</v>
      </c>
      <c r="J210" s="18">
        <f t="shared" si="68"/>
        <v>-0.80521739130434788</v>
      </c>
      <c r="K210" s="18">
        <f t="shared" si="68"/>
        <v>-0.82173913043478253</v>
      </c>
      <c r="L210" s="18">
        <f t="shared" si="68"/>
        <v>-0.8295652173913044</v>
      </c>
      <c r="M210" s="18">
        <f t="shared" si="68"/>
        <v>-0.82695652173913048</v>
      </c>
      <c r="N210" s="18">
        <f t="shared" si="68"/>
        <v>-0.83739130434782605</v>
      </c>
      <c r="O210" s="18">
        <f t="shared" si="68"/>
        <v>-0.84260869565217389</v>
      </c>
      <c r="P210" s="18">
        <f t="shared" si="68"/>
        <v>-0.79826086956521736</v>
      </c>
      <c r="Q210" s="18">
        <f t="shared" si="68"/>
        <v>-0.82434782608695656</v>
      </c>
      <c r="R210" s="18">
        <f t="shared" si="68"/>
        <v>-0.8078260869565218</v>
      </c>
      <c r="S210" s="18">
        <f t="shared" si="68"/>
        <v>-0.86173913043478256</v>
      </c>
      <c r="T210" s="26">
        <f t="shared" si="68"/>
        <v>-0.85304347826086957</v>
      </c>
      <c r="U210" s="26">
        <f t="shared" si="68"/>
        <v>-0.88521739130434773</v>
      </c>
      <c r="V210" s="26">
        <f t="shared" si="68"/>
        <v>-0.90695652173913033</v>
      </c>
      <c r="W210" s="26">
        <f t="shared" si="68"/>
        <v>-0.90695652173913033</v>
      </c>
    </row>
    <row r="211" spans="1:23" ht="18" x14ac:dyDescent="0.35">
      <c r="A211" s="11" t="s">
        <v>7</v>
      </c>
      <c r="B211" s="28"/>
      <c r="C211" s="28"/>
      <c r="D211" s="10"/>
      <c r="E211" s="21">
        <f t="shared" ref="E211:W211" si="69">(E209-D209)/D209</f>
        <v>-0.54608695652173922</v>
      </c>
      <c r="F211" s="21">
        <f t="shared" si="69"/>
        <v>-6.5134099616858107E-2</v>
      </c>
      <c r="G211" s="21">
        <f t="shared" si="69"/>
        <v>-0.46926229508196715</v>
      </c>
      <c r="H211" s="21">
        <f t="shared" si="69"/>
        <v>-0.1312741312741314</v>
      </c>
      <c r="I211" s="21">
        <f t="shared" si="69"/>
        <v>0.20444444444444448</v>
      </c>
      <c r="J211" s="21">
        <f t="shared" si="69"/>
        <v>-0.17343173431734313</v>
      </c>
      <c r="K211" s="21">
        <f t="shared" si="69"/>
        <v>-8.4821428571428437E-2</v>
      </c>
      <c r="L211" s="21">
        <f t="shared" si="69"/>
        <v>-4.3902439024390477E-2</v>
      </c>
      <c r="M211" s="21">
        <f t="shared" si="69"/>
        <v>1.5306122448979928E-2</v>
      </c>
      <c r="N211" s="21">
        <f t="shared" si="69"/>
        <v>-6.0301507537688627E-2</v>
      </c>
      <c r="O211" s="21">
        <f t="shared" si="69"/>
        <v>-3.2085561497326311E-2</v>
      </c>
      <c r="P211" s="21">
        <f t="shared" si="69"/>
        <v>0.28176795580110503</v>
      </c>
      <c r="Q211" s="21">
        <f t="shared" si="69"/>
        <v>-0.12931034482758616</v>
      </c>
      <c r="R211" s="21">
        <f t="shared" si="69"/>
        <v>9.4059405940593907E-2</v>
      </c>
      <c r="S211" s="22">
        <f t="shared" si="69"/>
        <v>-0.28054298642533931</v>
      </c>
      <c r="T211" s="23">
        <f t="shared" si="69"/>
        <v>6.2893081761006497E-2</v>
      </c>
      <c r="U211" s="23">
        <f t="shared" si="69"/>
        <v>-0.21893491124260359</v>
      </c>
      <c r="V211" s="23">
        <f t="shared" si="69"/>
        <v>-0.18939393939393945</v>
      </c>
      <c r="W211" s="23">
        <f t="shared" si="69"/>
        <v>0</v>
      </c>
    </row>
    <row r="212" spans="1:23" ht="18" x14ac:dyDescent="0.35">
      <c r="A212" s="2" t="s">
        <v>168</v>
      </c>
      <c r="B212" s="28"/>
      <c r="C212" s="28"/>
      <c r="D212" s="12">
        <f t="shared" ref="D212:W212" si="70">D209/D$8</f>
        <v>9.5416439889905807E-4</v>
      </c>
      <c r="E212" s="12">
        <f t="shared" si="70"/>
        <v>4.693436671469103E-4</v>
      </c>
      <c r="F212" s="12">
        <f t="shared" si="70"/>
        <v>5.0997787115262042E-4</v>
      </c>
      <c r="G212" s="12">
        <f t="shared" si="70"/>
        <v>3.0939036965936268E-4</v>
      </c>
      <c r="H212" s="12">
        <f t="shared" si="70"/>
        <v>2.7829933519142765E-4</v>
      </c>
      <c r="I212" s="12">
        <f t="shared" si="70"/>
        <v>3.4910183179521793E-4</v>
      </c>
      <c r="J212" s="12">
        <f t="shared" si="70"/>
        <v>2.7195228976121459E-4</v>
      </c>
      <c r="K212" s="12">
        <f t="shared" si="70"/>
        <v>2.8134564548805993E-4</v>
      </c>
      <c r="L212" s="12">
        <f t="shared" si="70"/>
        <v>3.0916981804452121E-4</v>
      </c>
      <c r="M212" s="12">
        <f t="shared" si="70"/>
        <v>3.4605273633985146E-4</v>
      </c>
      <c r="N212" s="12">
        <f t="shared" si="70"/>
        <v>2.8386047025083066E-4</v>
      </c>
      <c r="O212" s="12">
        <f t="shared" si="70"/>
        <v>2.815999177220031E-4</v>
      </c>
      <c r="P212" s="12">
        <f t="shared" si="70"/>
        <v>4.0403436599632217E-4</v>
      </c>
      <c r="Q212" s="12">
        <f t="shared" si="70"/>
        <v>3.5276236638291935E-4</v>
      </c>
      <c r="R212" s="12">
        <f t="shared" si="70"/>
        <v>4.2601517874696842E-4</v>
      </c>
      <c r="S212" s="12">
        <f t="shared" si="70"/>
        <v>3.2354764043592937E-4</v>
      </c>
      <c r="T212" s="27">
        <f t="shared" si="70"/>
        <v>3.432480011074409E-4</v>
      </c>
      <c r="U212" s="27">
        <f t="shared" si="70"/>
        <v>2.6449743458732081E-4</v>
      </c>
      <c r="V212" s="27">
        <f t="shared" si="70"/>
        <v>2.7045959766184056E-4</v>
      </c>
      <c r="W212" s="27">
        <f t="shared" si="70"/>
        <v>2.7078286820143529E-4</v>
      </c>
    </row>
    <row r="213" spans="1:23" ht="18" x14ac:dyDescent="0.35">
      <c r="A213" s="2" t="s">
        <v>115</v>
      </c>
      <c r="B213" s="2" t="s">
        <v>116</v>
      </c>
      <c r="C213" s="28"/>
      <c r="D213" s="2">
        <v>2.6831544563695756E-2</v>
      </c>
      <c r="E213" s="2">
        <v>1.2179188054129722E-2</v>
      </c>
      <c r="F213" s="2">
        <v>1.1385907606159588E-2</v>
      </c>
      <c r="G213" s="2">
        <v>6.0429304713019135E-3</v>
      </c>
      <c r="H213" s="2">
        <v>5.2496500233317773E-3</v>
      </c>
      <c r="I213" s="2">
        <v>6.3229118058796075E-3</v>
      </c>
      <c r="J213" s="2">
        <v>5.2263182454503031E-3</v>
      </c>
      <c r="K213" s="2">
        <v>4.783014465702287E-3</v>
      </c>
      <c r="L213" s="2">
        <v>4.5730284647690148E-3</v>
      </c>
      <c r="M213" s="2">
        <v>4.64302379841344E-3</v>
      </c>
      <c r="N213" s="2">
        <v>4.3630424638357443E-3</v>
      </c>
      <c r="O213" s="2">
        <v>4.2230517965468964E-3</v>
      </c>
      <c r="P213" s="2">
        <v>5.4129724685020994E-3</v>
      </c>
      <c r="Q213" s="2">
        <v>4.7130191320578626E-3</v>
      </c>
      <c r="R213" s="2">
        <v>5.1563229118058787E-3</v>
      </c>
      <c r="S213" s="2">
        <v>3.7097526831544559E-3</v>
      </c>
      <c r="T213" s="30">
        <v>3.9430704619692024E-3</v>
      </c>
      <c r="U213" s="30">
        <v>3.0797946803546431E-3</v>
      </c>
      <c r="V213" s="30">
        <v>2.4965002333177787E-3</v>
      </c>
      <c r="W213" s="30">
        <v>2.4965002333177787E-3</v>
      </c>
    </row>
    <row r="215" spans="1:23" ht="18" x14ac:dyDescent="0.35">
      <c r="A215" s="9" t="s">
        <v>117</v>
      </c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</row>
    <row r="216" spans="1:23" ht="18" x14ac:dyDescent="0.35">
      <c r="A216" s="2" t="s">
        <v>22</v>
      </c>
      <c r="B216" s="28"/>
      <c r="C216" s="28"/>
      <c r="D216" s="10">
        <f t="shared" ref="D216:W216" si="71">D220+D221</f>
        <v>4.6046799081959989E-3</v>
      </c>
      <c r="E216" s="10">
        <f t="shared" si="71"/>
        <v>5.4901444402987998E-3</v>
      </c>
      <c r="F216" s="10">
        <f t="shared" si="71"/>
        <v>5.5501652458000011E-3</v>
      </c>
      <c r="G216" s="10">
        <f t="shared" si="71"/>
        <v>7.3254751344559998E-3</v>
      </c>
      <c r="H216" s="10">
        <f t="shared" si="71"/>
        <v>4.6314548954020001E-3</v>
      </c>
      <c r="I216" s="10">
        <f t="shared" si="71"/>
        <v>5.9819734269959974E-3</v>
      </c>
      <c r="J216" s="10">
        <f t="shared" si="71"/>
        <v>6.2856656111319993E-3</v>
      </c>
      <c r="K216" s="10">
        <f t="shared" si="71"/>
        <v>7.1276799839879992E-3</v>
      </c>
      <c r="L216" s="10">
        <f t="shared" si="71"/>
        <v>7.9789760805880003E-3</v>
      </c>
      <c r="M216" s="10">
        <f t="shared" si="71"/>
        <v>8.9322869472880009E-3</v>
      </c>
      <c r="N216" s="10">
        <f t="shared" si="71"/>
        <v>9.8651284245268017E-3</v>
      </c>
      <c r="O216" s="10">
        <f t="shared" si="71"/>
        <v>1.0806134034207987E-2</v>
      </c>
      <c r="P216" s="10">
        <f t="shared" si="71"/>
        <v>1.1966761137771925E-2</v>
      </c>
      <c r="Q216" s="10">
        <f t="shared" si="71"/>
        <v>1.4094269432032363E-2</v>
      </c>
      <c r="R216" s="10">
        <f t="shared" si="71"/>
        <v>1.4343575725451927E-2</v>
      </c>
      <c r="S216" s="10">
        <f t="shared" si="71"/>
        <v>6.4037276719935187E-3</v>
      </c>
      <c r="T216" s="29">
        <f t="shared" si="71"/>
        <v>7.5728146287956403E-3</v>
      </c>
      <c r="U216" s="29">
        <f t="shared" si="71"/>
        <v>1.1766922416716044E-2</v>
      </c>
      <c r="V216" s="29">
        <f t="shared" si="71"/>
        <v>1.17210280584E-2</v>
      </c>
      <c r="W216" s="29">
        <f t="shared" si="71"/>
        <v>1.2855449346999998E-2</v>
      </c>
    </row>
    <row r="217" spans="1:23" ht="18" x14ac:dyDescent="0.35">
      <c r="A217" s="17" t="s">
        <v>6</v>
      </c>
      <c r="B217" s="17"/>
      <c r="C217" s="17"/>
      <c r="D217" s="17"/>
      <c r="E217" s="18">
        <f t="shared" ref="E217:W217" si="72">(E216-$D216)/$D216</f>
        <v>0.1922966524832134</v>
      </c>
      <c r="F217" s="18">
        <f t="shared" si="72"/>
        <v>0.20533139250811039</v>
      </c>
      <c r="G217" s="18">
        <f t="shared" si="72"/>
        <v>0.5908760827038555</v>
      </c>
      <c r="H217" s="18">
        <f t="shared" si="72"/>
        <v>5.8147336492040775E-3</v>
      </c>
      <c r="I217" s="18">
        <f t="shared" si="72"/>
        <v>0.29910733129321654</v>
      </c>
      <c r="J217" s="18">
        <f t="shared" si="72"/>
        <v>0.36506027268995767</v>
      </c>
      <c r="K217" s="18">
        <f t="shared" si="72"/>
        <v>0.54792083838471417</v>
      </c>
      <c r="L217" s="18">
        <f t="shared" si="72"/>
        <v>0.73279711937978509</v>
      </c>
      <c r="M217" s="18">
        <f t="shared" si="72"/>
        <v>0.93982798487016939</v>
      </c>
      <c r="N217" s="18">
        <f t="shared" si="72"/>
        <v>1.1424135056527127</v>
      </c>
      <c r="O217" s="18">
        <f t="shared" si="72"/>
        <v>1.3467720340286513</v>
      </c>
      <c r="P217" s="18">
        <f t="shared" si="72"/>
        <v>1.5988258416121284</v>
      </c>
      <c r="Q217" s="18">
        <f t="shared" si="72"/>
        <v>2.0608575868532308</v>
      </c>
      <c r="R217" s="18">
        <f t="shared" si="72"/>
        <v>2.1149995247055919</v>
      </c>
      <c r="S217" s="18">
        <f t="shared" si="72"/>
        <v>0.39069985312015809</v>
      </c>
      <c r="T217" s="26">
        <f t="shared" si="72"/>
        <v>0.64459089008914072</v>
      </c>
      <c r="U217" s="26">
        <f t="shared" si="72"/>
        <v>1.5554267943297795</v>
      </c>
      <c r="V217" s="26">
        <f t="shared" si="72"/>
        <v>1.5454598999460121</v>
      </c>
      <c r="W217" s="26">
        <f t="shared" si="72"/>
        <v>1.7918225812218178</v>
      </c>
    </row>
    <row r="218" spans="1:23" ht="18" x14ac:dyDescent="0.35">
      <c r="A218" s="11" t="s">
        <v>7</v>
      </c>
      <c r="B218" s="28"/>
      <c r="C218" s="28"/>
      <c r="D218" s="10"/>
      <c r="E218" s="21">
        <f t="shared" ref="E218:W218" si="73">(E216-D216)/D216</f>
        <v>0.1922966524832134</v>
      </c>
      <c r="F218" s="21">
        <f t="shared" si="73"/>
        <v>1.0932463827478964E-2</v>
      </c>
      <c r="G218" s="21">
        <f t="shared" si="73"/>
        <v>0.31986613191371843</v>
      </c>
      <c r="H218" s="21">
        <f t="shared" si="73"/>
        <v>-0.36776047827702602</v>
      </c>
      <c r="I218" s="21">
        <f t="shared" si="73"/>
        <v>0.29159703853205188</v>
      </c>
      <c r="J218" s="21">
        <f t="shared" si="73"/>
        <v>5.0767892542864207E-2</v>
      </c>
      <c r="K218" s="21">
        <f t="shared" si="73"/>
        <v>0.13395786937262155</v>
      </c>
      <c r="L218" s="21">
        <f t="shared" si="73"/>
        <v>0.11943522976794667</v>
      </c>
      <c r="M218" s="21">
        <f t="shared" si="73"/>
        <v>0.11947784491036444</v>
      </c>
      <c r="N218" s="21">
        <f t="shared" si="73"/>
        <v>0.10443478615765113</v>
      </c>
      <c r="O218" s="21">
        <f t="shared" si="73"/>
        <v>9.5387061291736075E-2</v>
      </c>
      <c r="P218" s="21">
        <f t="shared" si="73"/>
        <v>0.1074044704507502</v>
      </c>
      <c r="Q218" s="21">
        <f t="shared" si="73"/>
        <v>0.17778480490808521</v>
      </c>
      <c r="R218" s="21">
        <f t="shared" si="73"/>
        <v>1.7688486417959354E-2</v>
      </c>
      <c r="S218" s="22">
        <f t="shared" si="73"/>
        <v>-0.55354733055646377</v>
      </c>
      <c r="T218" s="23">
        <f t="shared" si="73"/>
        <v>0.18256350311633066</v>
      </c>
      <c r="U218" s="23">
        <f t="shared" si="73"/>
        <v>0.55383737665679844</v>
      </c>
      <c r="V218" s="23">
        <f t="shared" si="73"/>
        <v>-3.9002856219097137E-3</v>
      </c>
      <c r="W218" s="23">
        <f t="shared" si="73"/>
        <v>9.6785135480245102E-2</v>
      </c>
    </row>
    <row r="219" spans="1:23" ht="18" x14ac:dyDescent="0.35">
      <c r="A219" s="2" t="s">
        <v>168</v>
      </c>
      <c r="B219" s="28"/>
      <c r="C219" s="28"/>
      <c r="D219" s="12">
        <f t="shared" ref="D219:W219" si="74">D216/D$8</f>
        <v>1.6374836813051627E-4</v>
      </c>
      <c r="E219" s="12">
        <f t="shared" si="74"/>
        <v>2.1157112554004206E-4</v>
      </c>
      <c r="F219" s="12">
        <f t="shared" si="74"/>
        <v>2.4859339760205959E-4</v>
      </c>
      <c r="G219" s="12">
        <f t="shared" si="74"/>
        <v>3.7505502844078267E-4</v>
      </c>
      <c r="H219" s="12">
        <f t="shared" si="74"/>
        <v>2.4552699944393975E-4</v>
      </c>
      <c r="I219" s="12">
        <f t="shared" si="74"/>
        <v>3.3027787595783255E-4</v>
      </c>
      <c r="J219" s="12">
        <f t="shared" si="74"/>
        <v>3.2707559611563387E-4</v>
      </c>
      <c r="K219" s="12">
        <f t="shared" si="74"/>
        <v>4.1926315304024179E-4</v>
      </c>
      <c r="L219" s="12">
        <f t="shared" si="74"/>
        <v>5.3943652483728433E-4</v>
      </c>
      <c r="M219" s="12">
        <f t="shared" si="74"/>
        <v>6.6573906878056202E-4</v>
      </c>
      <c r="N219" s="12">
        <f t="shared" si="74"/>
        <v>6.4182735256010511E-4</v>
      </c>
      <c r="O219" s="12">
        <f t="shared" si="74"/>
        <v>7.2057047877416779E-4</v>
      </c>
      <c r="P219" s="12">
        <f t="shared" si="74"/>
        <v>8.9322138205278256E-4</v>
      </c>
      <c r="Q219" s="12">
        <f t="shared" si="74"/>
        <v>1.0549347876530411E-3</v>
      </c>
      <c r="R219" s="12">
        <f t="shared" si="74"/>
        <v>1.1850656138230481E-3</v>
      </c>
      <c r="S219" s="12">
        <f t="shared" si="74"/>
        <v>5.5850380206639389E-4</v>
      </c>
      <c r="T219" s="27">
        <f t="shared" si="74"/>
        <v>6.5922065282930599E-4</v>
      </c>
      <c r="U219" s="27">
        <f t="shared" si="74"/>
        <v>1.0105611299552743E-3</v>
      </c>
      <c r="V219" s="27">
        <f t="shared" si="74"/>
        <v>1.2698034194233107E-3</v>
      </c>
      <c r="W219" s="27">
        <f t="shared" si="74"/>
        <v>1.3943661609727668E-3</v>
      </c>
    </row>
    <row r="220" spans="1:23" ht="18" x14ac:dyDescent="0.35">
      <c r="A220" s="2" t="s">
        <v>118</v>
      </c>
      <c r="B220" s="2" t="s">
        <v>119</v>
      </c>
      <c r="C220" s="28"/>
      <c r="D220" s="2">
        <v>4.4445999081959989E-3</v>
      </c>
      <c r="E220" s="2">
        <v>5.3343706700087999E-3</v>
      </c>
      <c r="F220" s="2">
        <v>5.3936236443600013E-3</v>
      </c>
      <c r="G220" s="2">
        <v>7.0817164205759994E-3</v>
      </c>
      <c r="H220" s="2">
        <v>4.3915934385120002E-3</v>
      </c>
      <c r="I220" s="2">
        <v>5.8624586894159975E-3</v>
      </c>
      <c r="J220" s="2">
        <v>6.1532178160319997E-3</v>
      </c>
      <c r="K220" s="2">
        <v>6.9977833440479989E-3</v>
      </c>
      <c r="L220" s="2">
        <v>7.8495963010080001E-3</v>
      </c>
      <c r="M220" s="2">
        <v>8.7826254257280002E-3</v>
      </c>
      <c r="N220" s="2">
        <v>9.7153480643268012E-3</v>
      </c>
      <c r="O220" s="2">
        <v>1.0668792773267988E-2</v>
      </c>
      <c r="P220" s="2">
        <v>1.1813204002771926E-2</v>
      </c>
      <c r="Q220" s="2">
        <v>1.3940553292032363E-2</v>
      </c>
      <c r="R220" s="2">
        <v>1.4186615835451926E-2</v>
      </c>
      <c r="S220" s="2">
        <v>6.2125285439935188E-3</v>
      </c>
      <c r="T220" s="30">
        <v>7.4196920367956406E-3</v>
      </c>
      <c r="U220" s="30">
        <v>1.1646323952716045E-2</v>
      </c>
      <c r="V220" s="30">
        <v>1.1714427740399999E-2</v>
      </c>
      <c r="W220" s="75">
        <v>1.2756305519999999E-2</v>
      </c>
    </row>
    <row r="221" spans="1:23" ht="18" x14ac:dyDescent="0.35">
      <c r="A221" s="2" t="s">
        <v>120</v>
      </c>
      <c r="B221" s="2" t="s">
        <v>121</v>
      </c>
      <c r="C221" s="28"/>
      <c r="D221" s="2">
        <v>1.6008E-4</v>
      </c>
      <c r="E221" s="2">
        <v>1.5577377029000003E-4</v>
      </c>
      <c r="F221" s="2">
        <v>1.5654160143999999E-4</v>
      </c>
      <c r="G221" s="2">
        <v>2.4375871387999999E-4</v>
      </c>
      <c r="H221" s="2">
        <v>2.3986145688999999E-4</v>
      </c>
      <c r="I221" s="2">
        <v>1.1951473758E-4</v>
      </c>
      <c r="J221" s="2">
        <v>1.324477951E-4</v>
      </c>
      <c r="K221" s="2">
        <v>1.2989663994E-4</v>
      </c>
      <c r="L221" s="2">
        <v>1.2937977958E-4</v>
      </c>
      <c r="M221" s="2">
        <v>1.4966152155999998E-4</v>
      </c>
      <c r="N221" s="2">
        <v>1.497803602E-4</v>
      </c>
      <c r="O221" s="2">
        <v>1.3734126093999999E-4</v>
      </c>
      <c r="P221" s="2">
        <v>1.53557135E-4</v>
      </c>
      <c r="Q221" s="2">
        <v>1.5371614000000001E-4</v>
      </c>
      <c r="R221" s="2">
        <v>1.5695988999999999E-4</v>
      </c>
      <c r="S221" s="2">
        <v>1.91199128E-4</v>
      </c>
      <c r="T221" s="30">
        <v>1.5312259199999997E-4</v>
      </c>
      <c r="U221" s="30">
        <v>1.2059846399999999E-4</v>
      </c>
      <c r="V221" s="30">
        <v>6.6003179999999994E-6</v>
      </c>
      <c r="W221" s="32">
        <v>9.9143826999999998E-5</v>
      </c>
    </row>
    <row r="223" spans="1:23" ht="18" x14ac:dyDescent="0.35">
      <c r="A223" s="9" t="s">
        <v>122</v>
      </c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</row>
    <row r="224" spans="1:23" ht="18" x14ac:dyDescent="0.35">
      <c r="A224" s="2" t="s">
        <v>22</v>
      </c>
      <c r="B224" s="28"/>
      <c r="C224" s="28"/>
      <c r="D224" s="10">
        <f t="shared" ref="D224:W224" si="75">D228</f>
        <v>2.8008244115779472E-4</v>
      </c>
      <c r="E224" s="10">
        <f t="shared" si="75"/>
        <v>3.4025218417999995E-4</v>
      </c>
      <c r="F224" s="10">
        <f t="shared" si="75"/>
        <v>3.6198674598999998E-4</v>
      </c>
      <c r="G224" s="10">
        <f t="shared" si="75"/>
        <v>2.8006282493500001E-4</v>
      </c>
      <c r="H224" s="10">
        <f t="shared" si="75"/>
        <v>2.7376938340500001E-4</v>
      </c>
      <c r="I224" s="10">
        <f t="shared" si="75"/>
        <v>2.3410776567500002E-4</v>
      </c>
      <c r="J224" s="10">
        <f t="shared" si="75"/>
        <v>1.9014925546500001E-4</v>
      </c>
      <c r="K224" s="10">
        <f t="shared" si="75"/>
        <v>3.6866159444000004E-4</v>
      </c>
      <c r="L224" s="10">
        <f t="shared" si="75"/>
        <v>3.0844452936000001E-4</v>
      </c>
      <c r="M224" s="10">
        <f t="shared" si="75"/>
        <v>2.4201745529499999E-4</v>
      </c>
      <c r="N224" s="10">
        <f t="shared" si="75"/>
        <v>1.7524626718000002E-4</v>
      </c>
      <c r="O224" s="10">
        <f t="shared" si="75"/>
        <v>1.9028480633999999E-4</v>
      </c>
      <c r="P224" s="10">
        <f t="shared" si="75"/>
        <v>2.4670551947500002E-4</v>
      </c>
      <c r="Q224" s="10">
        <f t="shared" si="75"/>
        <v>1.3998134487000003E-4</v>
      </c>
      <c r="R224" s="10">
        <f t="shared" si="75"/>
        <v>1.0996695560000001E-4</v>
      </c>
      <c r="S224" s="10">
        <f t="shared" si="75"/>
        <v>1.7644572681500001E-4</v>
      </c>
      <c r="T224" s="29">
        <f t="shared" si="75"/>
        <v>1.9540376597500001E-4</v>
      </c>
      <c r="U224" s="29">
        <f t="shared" si="75"/>
        <v>2.5170453674500001E-4</v>
      </c>
      <c r="V224" s="29">
        <f t="shared" si="75"/>
        <v>2.8582293310499998E-4</v>
      </c>
      <c r="W224" s="29">
        <f t="shared" si="75"/>
        <v>2.1860739537000001E-4</v>
      </c>
    </row>
    <row r="225" spans="1:23" ht="18" x14ac:dyDescent="0.35">
      <c r="A225" s="17" t="s">
        <v>6</v>
      </c>
      <c r="B225" s="17"/>
      <c r="C225" s="17"/>
      <c r="D225" s="17"/>
      <c r="E225" s="18">
        <f t="shared" ref="E225:W225" si="76">(E224-$D224)/$D224</f>
        <v>0.21482868677335756</v>
      </c>
      <c r="F225" s="18">
        <f t="shared" si="76"/>
        <v>0.29242927365825644</v>
      </c>
      <c r="G225" s="18">
        <f t="shared" si="76"/>
        <v>-7.0037317275683232E-5</v>
      </c>
      <c r="H225" s="18">
        <f t="shared" si="76"/>
        <v>-2.253999831870224E-2</v>
      </c>
      <c r="I225" s="18">
        <f t="shared" si="76"/>
        <v>-0.16414693935380684</v>
      </c>
      <c r="J225" s="18">
        <f t="shared" si="76"/>
        <v>-0.32109540791287072</v>
      </c>
      <c r="K225" s="18">
        <f t="shared" si="76"/>
        <v>0.31626100128247958</v>
      </c>
      <c r="L225" s="18">
        <f t="shared" si="76"/>
        <v>0.10126335690649906</v>
      </c>
      <c r="M225" s="18">
        <f t="shared" si="76"/>
        <v>-0.13590636280319129</v>
      </c>
      <c r="N225" s="18">
        <f t="shared" si="76"/>
        <v>-0.37430469951785161</v>
      </c>
      <c r="O225" s="18">
        <f t="shared" si="76"/>
        <v>-0.32061144014095455</v>
      </c>
      <c r="P225" s="18">
        <f t="shared" si="76"/>
        <v>-0.11916820470723685</v>
      </c>
      <c r="Q225" s="18">
        <f t="shared" si="76"/>
        <v>-0.50021377887399798</v>
      </c>
      <c r="R225" s="18">
        <f t="shared" si="76"/>
        <v>-0.60737647406448414</v>
      </c>
      <c r="S225" s="18">
        <f t="shared" si="76"/>
        <v>-0.37002217602212045</v>
      </c>
      <c r="T225" s="26">
        <f t="shared" si="76"/>
        <v>-0.30233482267846945</v>
      </c>
      <c r="U225" s="26">
        <f t="shared" si="76"/>
        <v>-0.10131982674632209</v>
      </c>
      <c r="V225" s="26">
        <f t="shared" si="76"/>
        <v>2.0495722343305132E-2</v>
      </c>
      <c r="W225" s="26">
        <f t="shared" si="76"/>
        <v>-0.21948911018367087</v>
      </c>
    </row>
    <row r="226" spans="1:23" ht="18" x14ac:dyDescent="0.35">
      <c r="A226" s="11" t="s">
        <v>7</v>
      </c>
      <c r="B226" s="28"/>
      <c r="C226" s="28"/>
      <c r="D226" s="10"/>
      <c r="E226" s="21">
        <f t="shared" ref="E226:W226" si="77">(E224-D224)/D224</f>
        <v>0.21482868677335756</v>
      </c>
      <c r="F226" s="21">
        <f t="shared" si="77"/>
        <v>6.3877802466955E-2</v>
      </c>
      <c r="G226" s="21">
        <f t="shared" si="77"/>
        <v>-0.22631746041128023</v>
      </c>
      <c r="H226" s="21">
        <f t="shared" si="77"/>
        <v>-2.247153484744234E-2</v>
      </c>
      <c r="I226" s="21">
        <f t="shared" si="77"/>
        <v>-0.14487236387323371</v>
      </c>
      <c r="J226" s="21">
        <f t="shared" si="77"/>
        <v>-0.18777040600620395</v>
      </c>
      <c r="K226" s="21">
        <f t="shared" si="77"/>
        <v>0.93880114617571075</v>
      </c>
      <c r="L226" s="21">
        <f t="shared" si="77"/>
        <v>-0.16333967516055001</v>
      </c>
      <c r="M226" s="21">
        <f t="shared" si="77"/>
        <v>-0.21536149207389532</v>
      </c>
      <c r="N226" s="21">
        <f t="shared" si="77"/>
        <v>-0.27589410042185269</v>
      </c>
      <c r="O226" s="21">
        <f t="shared" si="77"/>
        <v>8.5813748857506311E-2</v>
      </c>
      <c r="P226" s="21">
        <f t="shared" si="77"/>
        <v>0.29650666398549852</v>
      </c>
      <c r="Q226" s="21">
        <f t="shared" si="77"/>
        <v>-0.43259743370198461</v>
      </c>
      <c r="R226" s="21">
        <f t="shared" si="77"/>
        <v>-0.21441706605886832</v>
      </c>
      <c r="S226" s="22">
        <f t="shared" si="77"/>
        <v>0.60453406982378988</v>
      </c>
      <c r="T226" s="23">
        <f t="shared" si="77"/>
        <v>0.10744402543608855</v>
      </c>
      <c r="U226" s="23">
        <f t="shared" si="77"/>
        <v>0.28812531063092783</v>
      </c>
      <c r="V226" s="23">
        <f t="shared" si="77"/>
        <v>0.13554938977744793</v>
      </c>
      <c r="W226" s="23">
        <f t="shared" si="77"/>
        <v>-0.23516495686617161</v>
      </c>
    </row>
    <row r="227" spans="1:23" ht="18" x14ac:dyDescent="0.35">
      <c r="A227" s="2" t="s">
        <v>168</v>
      </c>
      <c r="B227" s="28"/>
      <c r="C227" s="28"/>
      <c r="D227" s="12">
        <f t="shared" ref="D227:W227" si="78">D224/D$8</f>
        <v>9.9600935561160974E-6</v>
      </c>
      <c r="E227" s="12">
        <f t="shared" si="78"/>
        <v>1.3112139098930954E-5</v>
      </c>
      <c r="F227" s="12">
        <f t="shared" si="78"/>
        <v>1.6213483939179005E-5</v>
      </c>
      <c r="G227" s="12">
        <f t="shared" si="78"/>
        <v>1.4338861144602425E-5</v>
      </c>
      <c r="H227" s="12">
        <f t="shared" si="78"/>
        <v>1.4513317470451759E-5</v>
      </c>
      <c r="I227" s="12">
        <f t="shared" si="78"/>
        <v>1.2925603320709088E-5</v>
      </c>
      <c r="J227" s="12">
        <f t="shared" si="78"/>
        <v>9.89444633707747E-6</v>
      </c>
      <c r="K227" s="12">
        <f t="shared" si="78"/>
        <v>2.1685348225086295E-5</v>
      </c>
      <c r="L227" s="12">
        <f t="shared" si="78"/>
        <v>2.0853082318147333E-5</v>
      </c>
      <c r="M227" s="12">
        <f t="shared" si="78"/>
        <v>1.803798694192797E-5</v>
      </c>
      <c r="N227" s="12">
        <f t="shared" si="78"/>
        <v>1.1401559398916335E-5</v>
      </c>
      <c r="O227" s="12">
        <f t="shared" si="78"/>
        <v>1.2688498363412447E-5</v>
      </c>
      <c r="P227" s="12">
        <f t="shared" si="78"/>
        <v>1.8414560341641295E-5</v>
      </c>
      <c r="Q227" s="12">
        <f t="shared" si="78"/>
        <v>1.0477392321605898E-5</v>
      </c>
      <c r="R227" s="12">
        <f t="shared" si="78"/>
        <v>9.0854651749858504E-6</v>
      </c>
      <c r="S227" s="12">
        <f t="shared" si="78"/>
        <v>1.5388788270233849E-5</v>
      </c>
      <c r="T227" s="27">
        <f t="shared" si="78"/>
        <v>1.7010082048163204E-5</v>
      </c>
      <c r="U227" s="27">
        <f t="shared" si="78"/>
        <v>2.161676707467275E-5</v>
      </c>
      <c r="V227" s="27">
        <f t="shared" si="78"/>
        <v>3.096476998416748E-5</v>
      </c>
      <c r="W227" s="27">
        <f t="shared" si="78"/>
        <v>2.3711248546396122E-5</v>
      </c>
    </row>
    <row r="228" spans="1:23" ht="18" x14ac:dyDescent="0.35">
      <c r="A228" s="2" t="s">
        <v>123</v>
      </c>
      <c r="B228" s="2" t="s">
        <v>124</v>
      </c>
      <c r="C228" s="28"/>
      <c r="D228" s="2">
        <v>2.8008244115779472E-4</v>
      </c>
      <c r="E228" s="2">
        <v>3.4025218417999995E-4</v>
      </c>
      <c r="F228" s="2">
        <v>3.6198674598999998E-4</v>
      </c>
      <c r="G228" s="2">
        <v>2.8006282493500001E-4</v>
      </c>
      <c r="H228" s="2">
        <v>2.7376938340500001E-4</v>
      </c>
      <c r="I228" s="2">
        <v>2.3410776567500002E-4</v>
      </c>
      <c r="J228" s="2">
        <v>1.9014925546500001E-4</v>
      </c>
      <c r="K228" s="2">
        <v>3.6866159444000004E-4</v>
      </c>
      <c r="L228" s="2">
        <v>3.0844452936000001E-4</v>
      </c>
      <c r="M228" s="2">
        <v>2.4201745529499999E-4</v>
      </c>
      <c r="N228" s="2">
        <v>1.7524626718000002E-4</v>
      </c>
      <c r="O228" s="2">
        <v>1.9028480633999999E-4</v>
      </c>
      <c r="P228" s="2">
        <v>2.4670551947500002E-4</v>
      </c>
      <c r="Q228" s="2">
        <v>1.3998134487000003E-4</v>
      </c>
      <c r="R228" s="2">
        <v>1.0996695560000001E-4</v>
      </c>
      <c r="S228" s="2">
        <v>1.7644572681500001E-4</v>
      </c>
      <c r="T228" s="30">
        <v>1.9540376597500001E-4</v>
      </c>
      <c r="U228" s="30">
        <v>2.5170453674500001E-4</v>
      </c>
      <c r="V228" s="30">
        <v>2.8582293310499998E-4</v>
      </c>
      <c r="W228" s="30">
        <v>2.1860739537000001E-4</v>
      </c>
    </row>
    <row r="230" spans="1:23" ht="18" x14ac:dyDescent="0.35">
      <c r="A230" s="9" t="s">
        <v>125</v>
      </c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</row>
    <row r="231" spans="1:23" ht="18" x14ac:dyDescent="0.35">
      <c r="A231" s="2" t="s">
        <v>22</v>
      </c>
      <c r="B231" s="28"/>
      <c r="C231" s="28"/>
      <c r="D231" s="10">
        <f>D235+D236+D237+D238+D239+D240+D241</f>
        <v>1.0261961482701261</v>
      </c>
      <c r="E231" s="10">
        <f t="shared" ref="E231:W231" si="79">E235+E236+E237+E238+E239+E240+E241</f>
        <v>1.0065411447305677</v>
      </c>
      <c r="F231" s="10">
        <f t="shared" si="79"/>
        <v>1.0232821370162344</v>
      </c>
      <c r="G231" s="10">
        <f t="shared" si="79"/>
        <v>0.50564869657246669</v>
      </c>
      <c r="H231" s="10">
        <f t="shared" si="79"/>
        <v>0.4712570991360322</v>
      </c>
      <c r="I231" s="10">
        <f t="shared" si="79"/>
        <v>0.48171342429595165</v>
      </c>
      <c r="J231" s="10">
        <f t="shared" si="79"/>
        <v>0.48614279264671861</v>
      </c>
      <c r="K231" s="10">
        <f t="shared" si="79"/>
        <v>0.47261742379595173</v>
      </c>
      <c r="L231" s="10">
        <f t="shared" si="79"/>
        <v>0.44134069613779231</v>
      </c>
      <c r="M231" s="10">
        <f t="shared" si="79"/>
        <v>0.52089032903847121</v>
      </c>
      <c r="N231" s="10">
        <f t="shared" si="79"/>
        <v>0.47381972080839829</v>
      </c>
      <c r="O231" s="10">
        <f t="shared" si="79"/>
        <v>0.50459483773648472</v>
      </c>
      <c r="P231" s="10">
        <f t="shared" si="79"/>
        <v>0.53557029386786525</v>
      </c>
      <c r="Q231" s="10">
        <f t="shared" si="79"/>
        <v>0.48171577685479006</v>
      </c>
      <c r="R231" s="10">
        <f t="shared" si="79"/>
        <v>0.53632566599031939</v>
      </c>
      <c r="S231" s="10">
        <f t="shared" si="79"/>
        <v>0.52023313820555694</v>
      </c>
      <c r="T231" s="10">
        <f t="shared" si="79"/>
        <v>0.50118604567928093</v>
      </c>
      <c r="U231" s="10">
        <f t="shared" si="79"/>
        <v>0.48437972960032688</v>
      </c>
      <c r="V231" s="10">
        <f t="shared" si="79"/>
        <v>0.47145555962584862</v>
      </c>
      <c r="W231" s="10">
        <f t="shared" si="79"/>
        <v>0.51774547061692222</v>
      </c>
    </row>
    <row r="232" spans="1:23" ht="18" x14ac:dyDescent="0.35">
      <c r="A232" s="17" t="s">
        <v>6</v>
      </c>
      <c r="B232" s="17"/>
      <c r="C232" s="17"/>
      <c r="D232" s="17"/>
      <c r="E232" s="18">
        <f t="shared" ref="E232:W232" si="80">(E231-$D231)/$D231</f>
        <v>-1.9153261852221069E-2</v>
      </c>
      <c r="F232" s="18">
        <f t="shared" si="80"/>
        <v>-2.8396240414699189E-3</v>
      </c>
      <c r="G232" s="18">
        <f t="shared" si="80"/>
        <v>-0.50725921411335817</v>
      </c>
      <c r="H232" s="18">
        <f t="shared" si="80"/>
        <v>-0.54077288252305644</v>
      </c>
      <c r="I232" s="18">
        <f t="shared" si="80"/>
        <v>-0.53058348045061066</v>
      </c>
      <c r="J232" s="18">
        <f t="shared" si="80"/>
        <v>-0.52626718248142268</v>
      </c>
      <c r="K232" s="18">
        <f t="shared" si="80"/>
        <v>-0.53944728345292481</v>
      </c>
      <c r="L232" s="18">
        <f t="shared" si="80"/>
        <v>-0.56992559669828535</v>
      </c>
      <c r="M232" s="18">
        <f t="shared" si="80"/>
        <v>-0.49240666132245409</v>
      </c>
      <c r="N232" s="18">
        <f t="shared" si="80"/>
        <v>-0.53827567799087617</v>
      </c>
      <c r="O232" s="18">
        <f t="shared" si="80"/>
        <v>-0.50828617064380166</v>
      </c>
      <c r="P232" s="18">
        <f t="shared" si="80"/>
        <v>-0.47810143823801721</v>
      </c>
      <c r="Q232" s="18">
        <f t="shared" si="80"/>
        <v>-0.53058118794654863</v>
      </c>
      <c r="R232" s="18">
        <f t="shared" si="80"/>
        <v>-0.47736534882301845</v>
      </c>
      <c r="S232" s="18">
        <f t="shared" si="80"/>
        <v>-0.49304707576371087</v>
      </c>
      <c r="T232" s="26">
        <f t="shared" si="80"/>
        <v>-0.51160794500726048</v>
      </c>
      <c r="U232" s="26">
        <f t="shared" si="80"/>
        <v>-0.5279852390628702</v>
      </c>
      <c r="V232" s="26">
        <f t="shared" si="80"/>
        <v>-0.54057948821910096</v>
      </c>
      <c r="W232" s="26">
        <f t="shared" si="80"/>
        <v>-0.49547123959713418</v>
      </c>
    </row>
    <row r="233" spans="1:23" ht="18" x14ac:dyDescent="0.35">
      <c r="A233" s="11" t="s">
        <v>7</v>
      </c>
      <c r="B233" s="28"/>
      <c r="C233" s="28"/>
      <c r="D233" s="10"/>
      <c r="E233" s="21">
        <f t="shared" ref="E233:W233" si="81">(E231-D231)/D231</f>
        <v>-1.9153261852221069E-2</v>
      </c>
      <c r="F233" s="21">
        <f t="shared" si="81"/>
        <v>1.6632198666998332E-2</v>
      </c>
      <c r="G233" s="21">
        <f t="shared" si="81"/>
        <v>-0.50585603101909271</v>
      </c>
      <c r="H233" s="21">
        <f t="shared" si="81"/>
        <v>-6.8014804882436178E-2</v>
      </c>
      <c r="I233" s="21">
        <f t="shared" si="81"/>
        <v>2.2188154150015578E-2</v>
      </c>
      <c r="J233" s="21">
        <f t="shared" si="81"/>
        <v>9.1950278471908987E-3</v>
      </c>
      <c r="K233" s="21">
        <f t="shared" si="81"/>
        <v>-2.7821802678859846E-2</v>
      </c>
      <c r="L233" s="21">
        <f t="shared" si="81"/>
        <v>-6.6177686397915922E-2</v>
      </c>
      <c r="M233" s="21">
        <f t="shared" si="81"/>
        <v>0.18024540586631618</v>
      </c>
      <c r="N233" s="21">
        <f t="shared" si="81"/>
        <v>-9.0365678927005852E-2</v>
      </c>
      <c r="O233" s="21">
        <f t="shared" si="81"/>
        <v>6.4951110256829467E-2</v>
      </c>
      <c r="P233" s="21">
        <f t="shared" si="81"/>
        <v>6.1386787606330775E-2</v>
      </c>
      <c r="Q233" s="21">
        <f t="shared" si="81"/>
        <v>-0.10055545953480771</v>
      </c>
      <c r="R233" s="21">
        <f t="shared" si="81"/>
        <v>0.11336537385610916</v>
      </c>
      <c r="S233" s="22">
        <f t="shared" si="81"/>
        <v>-3.0005142034453584E-2</v>
      </c>
      <c r="T233" s="23">
        <f t="shared" si="81"/>
        <v>-3.6612609092867968E-2</v>
      </c>
      <c r="U233" s="23">
        <f t="shared" si="81"/>
        <v>-3.3533088608194719E-2</v>
      </c>
      <c r="V233" s="23">
        <f t="shared" si="81"/>
        <v>-2.6681896835654743E-2</v>
      </c>
      <c r="W233" s="23">
        <f t="shared" si="81"/>
        <v>9.8185099413844415E-2</v>
      </c>
    </row>
    <row r="234" spans="1:23" ht="18" x14ac:dyDescent="0.35">
      <c r="A234" s="2" t="s">
        <v>168</v>
      </c>
      <c r="B234" s="28"/>
      <c r="C234" s="28"/>
      <c r="D234" s="12">
        <f t="shared" ref="D234:W234" si="82">D231/D$8</f>
        <v>3.6492861178463024E-2</v>
      </c>
      <c r="E234" s="12">
        <f t="shared" si="82"/>
        <v>3.8788604782394133E-2</v>
      </c>
      <c r="F234" s="12">
        <f t="shared" si="82"/>
        <v>4.5833082778726428E-2</v>
      </c>
      <c r="G234" s="12">
        <f t="shared" si="82"/>
        <v>2.588857142958749E-2</v>
      </c>
      <c r="H234" s="12">
        <f t="shared" si="82"/>
        <v>2.4982720145325345E-2</v>
      </c>
      <c r="I234" s="12">
        <f t="shared" si="82"/>
        <v>2.6596454922190604E-2</v>
      </c>
      <c r="J234" s="12">
        <f t="shared" si="82"/>
        <v>2.5296516477211844E-2</v>
      </c>
      <c r="K234" s="12">
        <f t="shared" si="82"/>
        <v>2.7800219949209851E-2</v>
      </c>
      <c r="L234" s="12">
        <f t="shared" si="82"/>
        <v>2.9837824927568139E-2</v>
      </c>
      <c r="M234" s="12">
        <f t="shared" si="82"/>
        <v>3.882287309367731E-2</v>
      </c>
      <c r="N234" s="12">
        <f t="shared" si="82"/>
        <v>3.0826811766701316E-2</v>
      </c>
      <c r="O234" s="12">
        <f t="shared" si="82"/>
        <v>3.3647199142982059E-2</v>
      </c>
      <c r="P234" s="12">
        <f t="shared" si="82"/>
        <v>3.9975966142175287E-2</v>
      </c>
      <c r="Q234" s="12">
        <f t="shared" si="82"/>
        <v>3.6055698609711438E-2</v>
      </c>
      <c r="R234" s="12">
        <f t="shared" si="82"/>
        <v>4.4311203617663296E-2</v>
      </c>
      <c r="S234" s="12">
        <f t="shared" si="82"/>
        <v>4.5372351937989996E-2</v>
      </c>
      <c r="T234" s="27">
        <f t="shared" si="82"/>
        <v>4.3628717777577319E-2</v>
      </c>
      <c r="U234" s="27">
        <f t="shared" si="82"/>
        <v>4.159926525707023E-2</v>
      </c>
      <c r="V234" s="27">
        <f t="shared" si="82"/>
        <v>5.1075373144423106E-2</v>
      </c>
      <c r="W234" s="27">
        <f t="shared" si="82"/>
        <v>5.6157256330649233E-2</v>
      </c>
    </row>
    <row r="235" spans="1:23" ht="18" x14ac:dyDescent="0.35">
      <c r="A235" s="2" t="s">
        <v>126</v>
      </c>
      <c r="B235" s="2" t="s">
        <v>127</v>
      </c>
      <c r="C235" s="28"/>
      <c r="D235" s="2">
        <v>0.11177989397379913</v>
      </c>
      <c r="E235" s="2">
        <v>0.1082863113371179</v>
      </c>
      <c r="F235" s="2">
        <v>0.10201923680071924</v>
      </c>
      <c r="G235" s="2">
        <v>4.6915276206638171E-2</v>
      </c>
      <c r="H235" s="2">
        <v>2.8309993312044254E-2</v>
      </c>
      <c r="I235" s="2">
        <v>2.8762546015966808E-2</v>
      </c>
      <c r="J235" s="2">
        <v>3.0975049401810405E-2</v>
      </c>
      <c r="K235" s="2">
        <v>3.2483569414885588E-2</v>
      </c>
      <c r="L235" s="2">
        <v>3.1628735140809654E-2</v>
      </c>
      <c r="M235" s="2">
        <v>3.1528166373271306E-2</v>
      </c>
      <c r="N235" s="2">
        <v>2.856139998089012E-2</v>
      </c>
      <c r="O235" s="2">
        <v>2.735458077042997E-2</v>
      </c>
      <c r="P235" s="2">
        <v>3.0522479197887857E-2</v>
      </c>
      <c r="Q235" s="2">
        <v>3.2885840485038967E-2</v>
      </c>
      <c r="R235" s="2">
        <v>3.3891517660422428E-2</v>
      </c>
      <c r="S235" s="2">
        <v>2.8913390417274327E-2</v>
      </c>
      <c r="T235" s="30">
        <v>2.624833032750817E-2</v>
      </c>
      <c r="U235" s="30">
        <v>2.6902026566507413E-2</v>
      </c>
      <c r="V235" s="30">
        <v>2.9818505825119433E-2</v>
      </c>
      <c r="W235" s="30">
        <v>3.2584133182423931E-2</v>
      </c>
    </row>
    <row r="236" spans="1:23" ht="18" x14ac:dyDescent="0.35">
      <c r="A236" s="2" t="s">
        <v>128</v>
      </c>
      <c r="B236" s="2" t="s">
        <v>129</v>
      </c>
      <c r="C236" s="28"/>
      <c r="D236" s="2">
        <v>1.9109443353609042E-2</v>
      </c>
      <c r="E236" s="2">
        <v>1.1506713691420497E-2</v>
      </c>
      <c r="F236" s="2">
        <v>7.6026533621885439E-3</v>
      </c>
      <c r="G236" s="2">
        <v>6.7381176250691475E-3</v>
      </c>
      <c r="H236" s="2">
        <v>2.6147809559969822E-3</v>
      </c>
      <c r="I236" s="2">
        <v>2.0113688507669095E-3</v>
      </c>
      <c r="J236" s="2">
        <v>3.972451567764647E-3</v>
      </c>
      <c r="K236" s="2">
        <v>3.1176217936887099E-3</v>
      </c>
      <c r="L236" s="2">
        <v>3.0170530261503644E-3</v>
      </c>
      <c r="M236" s="2">
        <v>2.4639260546894639E-3</v>
      </c>
      <c r="N236" s="2">
        <v>1.0056856753834548E-3</v>
      </c>
      <c r="O236" s="2">
        <v>1.6593784143827004E-3</v>
      </c>
      <c r="P236" s="2">
        <v>1.6090947806135277E-3</v>
      </c>
      <c r="Q236" s="2">
        <v>1.5085265130751822E-3</v>
      </c>
      <c r="R236" s="2">
        <v>2.1622217520744281E-3</v>
      </c>
      <c r="S236" s="2">
        <v>2.3130721533819458E-3</v>
      </c>
      <c r="T236" s="30">
        <v>2.9667658923811916E-3</v>
      </c>
      <c r="U236" s="30">
        <v>2.3130716533819461E-3</v>
      </c>
      <c r="V236" s="30">
        <v>2.7153447235353282E-3</v>
      </c>
      <c r="W236" s="30">
        <v>2.1622187520744279E-3</v>
      </c>
    </row>
    <row r="237" spans="1:23" ht="18" x14ac:dyDescent="0.35">
      <c r="A237" s="2" t="s">
        <v>130</v>
      </c>
      <c r="B237" s="2" t="s">
        <v>131</v>
      </c>
      <c r="C237" s="28"/>
      <c r="D237" s="2">
        <v>4.1099999999999999E-3</v>
      </c>
      <c r="E237" s="2">
        <v>4.1099999999999999E-3</v>
      </c>
      <c r="F237" s="2">
        <v>4.1099999999999999E-3</v>
      </c>
      <c r="G237" s="2">
        <v>4.1099999999999999E-3</v>
      </c>
      <c r="H237" s="2">
        <v>4.1099999999999999E-3</v>
      </c>
      <c r="I237" s="2">
        <v>4.1099999999999999E-3</v>
      </c>
      <c r="J237" s="2">
        <v>4.1099999999999999E-3</v>
      </c>
      <c r="K237" s="2">
        <v>4.1099999999999999E-3</v>
      </c>
      <c r="L237" s="2">
        <v>4.1099999999999999E-3</v>
      </c>
      <c r="M237" s="2">
        <v>4.1099999999999999E-3</v>
      </c>
      <c r="N237" s="2">
        <v>4.1099999999999999E-3</v>
      </c>
      <c r="O237" s="2">
        <v>4.1099999999999999E-3</v>
      </c>
      <c r="P237" s="2">
        <v>4.1099999999999999E-3</v>
      </c>
      <c r="Q237" s="2">
        <v>4.1099999999999999E-3</v>
      </c>
      <c r="R237" s="2">
        <v>4.1099999999999999E-3</v>
      </c>
      <c r="S237" s="2">
        <v>4.1099999999999999E-3</v>
      </c>
      <c r="T237" s="30">
        <v>4.1099999999999999E-3</v>
      </c>
      <c r="U237" s="30">
        <v>4.1099999999999999E-3</v>
      </c>
      <c r="V237" s="30">
        <v>4.1099999999999999E-3</v>
      </c>
      <c r="W237" s="30">
        <v>4.1099999999999999E-3</v>
      </c>
    </row>
    <row r="238" spans="1:23" ht="18" x14ac:dyDescent="0.35">
      <c r="A238" s="2" t="s">
        <v>132</v>
      </c>
      <c r="B238" s="2" t="s">
        <v>133</v>
      </c>
      <c r="C238" s="28"/>
      <c r="D238" s="2">
        <v>0.87224800000000002</v>
      </c>
      <c r="E238" s="2">
        <v>0.86618600000000001</v>
      </c>
      <c r="F238" s="2">
        <v>0.88765899999999998</v>
      </c>
      <c r="G238" s="2">
        <v>0.43933299999999997</v>
      </c>
      <c r="H238" s="2">
        <v>0.428371</v>
      </c>
      <c r="I238" s="2">
        <v>0.43576199999999998</v>
      </c>
      <c r="J238" s="2">
        <v>0.43817600000000001</v>
      </c>
      <c r="K238" s="2">
        <v>0.42666100000000001</v>
      </c>
      <c r="L238" s="2">
        <v>0.39055699999999999</v>
      </c>
      <c r="M238" s="2">
        <v>0.45849099999999998</v>
      </c>
      <c r="N238" s="2">
        <v>0.41489399999999999</v>
      </c>
      <c r="O238" s="2">
        <v>0.45396500000000001</v>
      </c>
      <c r="P238" s="2">
        <v>0.48132000000000003</v>
      </c>
      <c r="Q238" s="2">
        <v>0.42897400000000002</v>
      </c>
      <c r="R238" s="2">
        <v>0.47563800000000001</v>
      </c>
      <c r="S238" s="2">
        <v>0.46548</v>
      </c>
      <c r="T238" s="30">
        <v>0.45482</v>
      </c>
      <c r="U238" s="30">
        <v>0.43023099999999997</v>
      </c>
      <c r="V238" s="30">
        <v>0.40282600000000002</v>
      </c>
      <c r="W238" s="30">
        <v>0.44491399999999998</v>
      </c>
    </row>
    <row r="239" spans="1:23" ht="18" x14ac:dyDescent="0.35">
      <c r="A239" s="2" t="s">
        <v>134</v>
      </c>
      <c r="B239" s="2" t="s">
        <v>135</v>
      </c>
      <c r="C239" s="28"/>
      <c r="D239" s="2">
        <v>7.0000000000000007E-5</v>
      </c>
      <c r="E239" s="2">
        <v>1.4E-5</v>
      </c>
      <c r="F239" s="2">
        <v>7.9999999999999996E-6</v>
      </c>
      <c r="G239" s="2">
        <v>3.9999999999999998E-6</v>
      </c>
      <c r="H239" s="2">
        <v>6.9999999999999999E-6</v>
      </c>
      <c r="I239" s="2">
        <v>5.0000000000000004E-6</v>
      </c>
      <c r="J239" s="2">
        <v>9.0000000000000002E-6</v>
      </c>
      <c r="K239" s="2">
        <v>1.0000000000000001E-5</v>
      </c>
      <c r="L239" s="2">
        <v>1.0000000000000001E-5</v>
      </c>
      <c r="M239" s="2">
        <v>1.0000000000000001E-5</v>
      </c>
      <c r="N239" s="2">
        <v>6.0000000000000002E-6</v>
      </c>
      <c r="O239" s="2">
        <v>6.9999999999999999E-6</v>
      </c>
      <c r="P239" s="2">
        <v>6.9999999999999999E-6</v>
      </c>
      <c r="Q239" s="2">
        <v>6.9999999999999999E-6</v>
      </c>
      <c r="R239" s="2">
        <v>7.9999999999999996E-6</v>
      </c>
      <c r="S239" s="2">
        <v>6.9999999999999999E-6</v>
      </c>
      <c r="T239" s="30">
        <v>7.9999999999999996E-6</v>
      </c>
      <c r="U239" s="30">
        <v>6.0000000000000002E-6</v>
      </c>
      <c r="V239" s="30">
        <v>5.0000000000000004E-6</v>
      </c>
      <c r="W239" s="30">
        <v>5.0000000000000004E-6</v>
      </c>
    </row>
    <row r="240" spans="1:23" ht="18" x14ac:dyDescent="0.35">
      <c r="A240" s="2" t="s">
        <v>419</v>
      </c>
      <c r="B240" s="2" t="s">
        <v>420</v>
      </c>
      <c r="C240" s="28"/>
      <c r="D240" s="2">
        <v>1.9269999999999999E-3</v>
      </c>
      <c r="E240" s="2">
        <v>0</v>
      </c>
      <c r="F240" s="2">
        <v>0</v>
      </c>
      <c r="G240" s="2">
        <v>0</v>
      </c>
      <c r="H240" s="2">
        <v>0</v>
      </c>
      <c r="I240" s="2">
        <v>0</v>
      </c>
      <c r="J240" s="2">
        <v>0</v>
      </c>
      <c r="K240" s="2">
        <v>0</v>
      </c>
      <c r="L240" s="2">
        <v>0</v>
      </c>
      <c r="M240" s="2">
        <v>0</v>
      </c>
      <c r="N240" s="2">
        <v>0</v>
      </c>
      <c r="O240" s="2">
        <v>0</v>
      </c>
      <c r="P240" s="2">
        <v>0</v>
      </c>
      <c r="Q240" s="2">
        <v>0</v>
      </c>
      <c r="R240" s="2">
        <v>0</v>
      </c>
      <c r="S240" s="2">
        <v>0</v>
      </c>
      <c r="T240" s="30">
        <v>0</v>
      </c>
      <c r="U240" s="30">
        <v>0</v>
      </c>
      <c r="V240" s="30">
        <v>0</v>
      </c>
      <c r="W240" s="30">
        <v>1.3860000000000001E-3</v>
      </c>
    </row>
    <row r="241" spans="1:23" ht="18" x14ac:dyDescent="0.35">
      <c r="A241" s="2" t="s">
        <v>136</v>
      </c>
      <c r="B241" s="2" t="s">
        <v>137</v>
      </c>
      <c r="C241" s="28"/>
      <c r="D241" s="2">
        <v>1.6951810942717697E-2</v>
      </c>
      <c r="E241" s="2">
        <v>1.6438119702029283E-2</v>
      </c>
      <c r="F241" s="2">
        <v>2.1883246853326484E-2</v>
      </c>
      <c r="G241" s="2">
        <v>8.548302740759366E-3</v>
      </c>
      <c r="H241" s="2">
        <v>7.844324867990948E-3</v>
      </c>
      <c r="I241" s="2">
        <v>1.1062509429218003E-2</v>
      </c>
      <c r="J241" s="2">
        <v>8.900291677143575E-3</v>
      </c>
      <c r="K241" s="2">
        <v>6.2352325873774195E-3</v>
      </c>
      <c r="L241" s="2">
        <v>1.2017907970832284E-2</v>
      </c>
      <c r="M241" s="2">
        <v>2.4287236610510434E-2</v>
      </c>
      <c r="N241" s="2">
        <v>2.5242635152124715E-2</v>
      </c>
      <c r="O241" s="2">
        <v>1.7498878551672113E-2</v>
      </c>
      <c r="P241" s="2">
        <v>1.8001719889363842E-2</v>
      </c>
      <c r="Q241" s="2">
        <v>1.4230409856675886E-2</v>
      </c>
      <c r="R241" s="2">
        <v>2.0515926577822481E-2</v>
      </c>
      <c r="S241" s="2">
        <v>1.9409675634900678E-2</v>
      </c>
      <c r="T241" s="30">
        <v>1.3032949459391501E-2</v>
      </c>
      <c r="U241" s="30">
        <v>2.0817631380437514E-2</v>
      </c>
      <c r="V241" s="30">
        <v>3.1980709077193865E-2</v>
      </c>
      <c r="W241" s="30">
        <v>3.2584118682423932E-2</v>
      </c>
    </row>
    <row r="244" spans="1:23" ht="18" x14ac:dyDescent="0.35">
      <c r="A244" s="9" t="s">
        <v>138</v>
      </c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</row>
    <row r="245" spans="1:23" ht="18" x14ac:dyDescent="0.35">
      <c r="A245" s="2" t="s">
        <v>53</v>
      </c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</row>
    <row r="246" spans="1:23" ht="18" x14ac:dyDescent="0.35">
      <c r="A246" s="6" t="s">
        <v>139</v>
      </c>
      <c r="B246" s="6"/>
      <c r="C246" s="6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</row>
    <row r="247" spans="1:23" ht="18" x14ac:dyDescent="0.35">
      <c r="A247" s="6" t="s">
        <v>140</v>
      </c>
      <c r="B247" s="6"/>
      <c r="C247" s="6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</row>
    <row r="248" spans="1:23" ht="18" x14ac:dyDescent="0.35">
      <c r="A248" s="6" t="s">
        <v>141</v>
      </c>
      <c r="B248" s="6"/>
      <c r="C248" s="6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</row>
    <row r="249" spans="1:23" ht="18" x14ac:dyDescent="0.35">
      <c r="A249" s="56" t="s">
        <v>341</v>
      </c>
      <c r="B249" s="6"/>
      <c r="C249" s="6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</row>
    <row r="250" spans="1:23" ht="18" x14ac:dyDescent="0.35">
      <c r="A250" s="6" t="s">
        <v>342</v>
      </c>
      <c r="B250" s="6"/>
      <c r="C250" s="6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</row>
    <row r="251" spans="1:23" ht="18" hidden="1" x14ac:dyDescent="0.35">
      <c r="A251" s="2" t="s">
        <v>22</v>
      </c>
      <c r="B251" s="28"/>
      <c r="C251" s="28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</row>
    <row r="252" spans="1:23" ht="18" hidden="1" x14ac:dyDescent="0.35">
      <c r="A252" s="38" t="s">
        <v>6</v>
      </c>
      <c r="B252" s="38"/>
      <c r="C252" s="38"/>
      <c r="D252" s="38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</row>
    <row r="253" spans="1:23" ht="18" hidden="1" x14ac:dyDescent="0.35">
      <c r="A253" s="11" t="s">
        <v>7</v>
      </c>
      <c r="B253" s="28"/>
      <c r="C253" s="28"/>
      <c r="D253" s="10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</row>
    <row r="254" spans="1:23" ht="18" hidden="1" x14ac:dyDescent="0.35">
      <c r="A254" s="2" t="s">
        <v>168</v>
      </c>
      <c r="B254" s="28"/>
      <c r="C254" s="28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</row>
    <row r="255" spans="1:23" ht="18" hidden="1" x14ac:dyDescent="0.35">
      <c r="A255" s="2" t="s">
        <v>142</v>
      </c>
      <c r="B255" s="2" t="s">
        <v>143</v>
      </c>
      <c r="C255" s="28"/>
      <c r="D255" s="2" t="s">
        <v>144</v>
      </c>
      <c r="E255" s="2" t="s">
        <v>144</v>
      </c>
      <c r="F255" s="2" t="s">
        <v>144</v>
      </c>
      <c r="G255" s="2" t="s">
        <v>144</v>
      </c>
      <c r="H255" s="2" t="s">
        <v>144</v>
      </c>
      <c r="I255" s="2" t="s">
        <v>144</v>
      </c>
      <c r="J255" s="2" t="s">
        <v>144</v>
      </c>
      <c r="K255" s="2" t="s">
        <v>144</v>
      </c>
      <c r="L255" s="2" t="s">
        <v>144</v>
      </c>
      <c r="M255" s="2" t="s">
        <v>144</v>
      </c>
      <c r="N255" s="2" t="s">
        <v>144</v>
      </c>
      <c r="O255" s="2" t="s">
        <v>144</v>
      </c>
      <c r="P255" s="2" t="s">
        <v>144</v>
      </c>
      <c r="Q255" s="2" t="s">
        <v>144</v>
      </c>
      <c r="R255" s="2" t="s">
        <v>144</v>
      </c>
      <c r="S255" s="2" t="s">
        <v>144</v>
      </c>
      <c r="T255" s="2" t="s">
        <v>144</v>
      </c>
    </row>
    <row r="256" spans="1:23" ht="18" hidden="1" x14ac:dyDescent="0.35">
      <c r="A256" s="2" t="s">
        <v>145</v>
      </c>
      <c r="B256" s="2" t="s">
        <v>146</v>
      </c>
      <c r="C256" s="28"/>
      <c r="D256" s="2" t="s">
        <v>144</v>
      </c>
      <c r="E256" s="2" t="s">
        <v>144</v>
      </c>
      <c r="F256" s="2" t="s">
        <v>144</v>
      </c>
      <c r="G256" s="2" t="s">
        <v>144</v>
      </c>
      <c r="H256" s="2" t="s">
        <v>144</v>
      </c>
      <c r="I256" s="2" t="s">
        <v>144</v>
      </c>
      <c r="J256" s="2" t="s">
        <v>144</v>
      </c>
      <c r="K256" s="2" t="s">
        <v>144</v>
      </c>
      <c r="L256" s="2" t="s">
        <v>144</v>
      </c>
      <c r="M256" s="2" t="s">
        <v>144</v>
      </c>
      <c r="N256" s="2" t="s">
        <v>144</v>
      </c>
      <c r="O256" s="2" t="s">
        <v>144</v>
      </c>
      <c r="P256" s="2" t="s">
        <v>144</v>
      </c>
      <c r="Q256" s="2" t="s">
        <v>144</v>
      </c>
      <c r="R256" s="2" t="s">
        <v>144</v>
      </c>
      <c r="S256" s="2" t="s">
        <v>144</v>
      </c>
      <c r="T256" s="2" t="s">
        <v>144</v>
      </c>
    </row>
    <row r="257" spans="1:23" ht="18" hidden="1" x14ac:dyDescent="0.35">
      <c r="A257" s="2" t="s">
        <v>147</v>
      </c>
      <c r="B257" s="2" t="s">
        <v>148</v>
      </c>
      <c r="C257" s="28"/>
      <c r="D257" s="2" t="s">
        <v>144</v>
      </c>
      <c r="E257" s="2" t="s">
        <v>144</v>
      </c>
      <c r="F257" s="2" t="s">
        <v>144</v>
      </c>
      <c r="G257" s="2" t="s">
        <v>144</v>
      </c>
      <c r="H257" s="2" t="s">
        <v>144</v>
      </c>
      <c r="I257" s="2" t="s">
        <v>144</v>
      </c>
      <c r="J257" s="2" t="s">
        <v>144</v>
      </c>
      <c r="K257" s="2" t="s">
        <v>144</v>
      </c>
      <c r="L257" s="2" t="s">
        <v>144</v>
      </c>
      <c r="M257" s="2" t="s">
        <v>144</v>
      </c>
      <c r="N257" s="2" t="s">
        <v>144</v>
      </c>
      <c r="O257" s="2" t="s">
        <v>144</v>
      </c>
      <c r="P257" s="2" t="s">
        <v>144</v>
      </c>
      <c r="Q257" s="2" t="s">
        <v>144</v>
      </c>
      <c r="R257" s="2" t="s">
        <v>144</v>
      </c>
      <c r="S257" s="2" t="s">
        <v>144</v>
      </c>
      <c r="T257" s="2" t="s">
        <v>144</v>
      </c>
    </row>
    <row r="258" spans="1:23" ht="18" hidden="1" x14ac:dyDescent="0.35">
      <c r="A258" s="2" t="s">
        <v>149</v>
      </c>
      <c r="B258" s="2" t="s">
        <v>150</v>
      </c>
      <c r="C258" s="28"/>
      <c r="D258" s="2" t="s">
        <v>144</v>
      </c>
      <c r="E258" s="2" t="s">
        <v>144</v>
      </c>
      <c r="F258" s="2" t="s">
        <v>144</v>
      </c>
      <c r="G258" s="2" t="s">
        <v>144</v>
      </c>
      <c r="H258" s="2" t="s">
        <v>144</v>
      </c>
      <c r="I258" s="2" t="s">
        <v>144</v>
      </c>
      <c r="J258" s="2" t="s">
        <v>144</v>
      </c>
      <c r="K258" s="2" t="s">
        <v>144</v>
      </c>
      <c r="L258" s="2" t="s">
        <v>144</v>
      </c>
      <c r="M258" s="2" t="s">
        <v>144</v>
      </c>
      <c r="N258" s="2" t="s">
        <v>144</v>
      </c>
      <c r="O258" s="2" t="s">
        <v>144</v>
      </c>
      <c r="P258" s="2" t="s">
        <v>144</v>
      </c>
      <c r="Q258" s="2" t="s">
        <v>144</v>
      </c>
      <c r="R258" s="2" t="s">
        <v>144</v>
      </c>
      <c r="S258" s="2" t="s">
        <v>144</v>
      </c>
      <c r="T258" s="2" t="s">
        <v>144</v>
      </c>
    </row>
    <row r="259" spans="1:23" ht="18" hidden="1" x14ac:dyDescent="0.35">
      <c r="A259" s="2" t="s">
        <v>151</v>
      </c>
      <c r="B259" s="2" t="s">
        <v>152</v>
      </c>
      <c r="C259" s="28"/>
      <c r="D259" s="2" t="s">
        <v>144</v>
      </c>
      <c r="E259" s="2" t="s">
        <v>144</v>
      </c>
      <c r="F259" s="2" t="s">
        <v>144</v>
      </c>
      <c r="G259" s="2" t="s">
        <v>144</v>
      </c>
      <c r="H259" s="2" t="s">
        <v>144</v>
      </c>
      <c r="I259" s="2" t="s">
        <v>144</v>
      </c>
      <c r="J259" s="2" t="s">
        <v>144</v>
      </c>
      <c r="K259" s="2" t="s">
        <v>144</v>
      </c>
      <c r="L259" s="2" t="s">
        <v>144</v>
      </c>
      <c r="M259" s="2" t="s">
        <v>144</v>
      </c>
      <c r="N259" s="2" t="s">
        <v>144</v>
      </c>
      <c r="O259" s="2" t="s">
        <v>144</v>
      </c>
      <c r="P259" s="2" t="s">
        <v>144</v>
      </c>
      <c r="Q259" s="2" t="s">
        <v>144</v>
      </c>
      <c r="R259" s="2" t="s">
        <v>144</v>
      </c>
      <c r="S259" s="2" t="s">
        <v>144</v>
      </c>
      <c r="T259" s="2" t="s">
        <v>144</v>
      </c>
    </row>
    <row r="262" spans="1:23" ht="18" x14ac:dyDescent="0.35">
      <c r="A262" s="9" t="s">
        <v>153</v>
      </c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</row>
    <row r="263" spans="1:23" ht="18" x14ac:dyDescent="0.35">
      <c r="A263" s="2" t="s">
        <v>53</v>
      </c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</row>
    <row r="264" spans="1:23" ht="18" x14ac:dyDescent="0.35">
      <c r="A264" s="35" t="s">
        <v>154</v>
      </c>
      <c r="B264" s="6"/>
      <c r="C264" s="6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</row>
    <row r="267" spans="1:23" ht="18" x14ac:dyDescent="0.35">
      <c r="A267" s="9" t="s">
        <v>155</v>
      </c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</row>
    <row r="268" spans="1:23" ht="18" x14ac:dyDescent="0.35">
      <c r="A268" s="2" t="s">
        <v>53</v>
      </c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</row>
    <row r="269" spans="1:23" ht="18" x14ac:dyDescent="0.35">
      <c r="A269" s="37" t="s">
        <v>156</v>
      </c>
      <c r="B269" s="4"/>
      <c r="C269" s="4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</row>
    <row r="270" spans="1:23" ht="18" x14ac:dyDescent="0.35">
      <c r="A270" s="4" t="s">
        <v>157</v>
      </c>
      <c r="B270" s="4"/>
      <c r="C270" s="4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</row>
    <row r="271" spans="1:23" ht="18" x14ac:dyDescent="0.35">
      <c r="A271" s="4" t="s">
        <v>304</v>
      </c>
      <c r="B271" s="4"/>
      <c r="C271" s="4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</row>
    <row r="272" spans="1:23" ht="18" x14ac:dyDescent="0.35">
      <c r="A272" s="2" t="s">
        <v>22</v>
      </c>
      <c r="B272" s="28"/>
      <c r="C272" s="28"/>
      <c r="D272" s="10">
        <f t="shared" ref="D272:W272" si="83">D276+D278</f>
        <v>1.7916050000000001</v>
      </c>
      <c r="E272" s="10">
        <f t="shared" si="83"/>
        <v>1.6210369999999998</v>
      </c>
      <c r="F272" s="10">
        <f t="shared" si="83"/>
        <v>1.9636170000000002</v>
      </c>
      <c r="G272" s="10">
        <f t="shared" si="83"/>
        <v>1.7120820000000001</v>
      </c>
      <c r="H272" s="10">
        <f t="shared" si="83"/>
        <v>1.9429920000000001</v>
      </c>
      <c r="I272" s="10">
        <f t="shared" si="83"/>
        <v>1.940931</v>
      </c>
      <c r="J272" s="10">
        <f t="shared" si="83"/>
        <v>1.8789660000000001</v>
      </c>
      <c r="K272" s="10">
        <f t="shared" si="83"/>
        <v>1.791965</v>
      </c>
      <c r="L272" s="10">
        <f t="shared" si="83"/>
        <v>1.881283</v>
      </c>
      <c r="M272" s="10">
        <f t="shared" si="83"/>
        <v>1.5883180000000001</v>
      </c>
      <c r="N272" s="10">
        <f t="shared" si="83"/>
        <v>0.79502100000000009</v>
      </c>
      <c r="O272" s="10">
        <f t="shared" si="83"/>
        <v>0.91283499999999995</v>
      </c>
      <c r="P272" s="10">
        <f t="shared" si="83"/>
        <v>0.95625899999999997</v>
      </c>
      <c r="Q272" s="10">
        <f t="shared" si="83"/>
        <v>0.96587499999999993</v>
      </c>
      <c r="R272" s="10">
        <f t="shared" si="83"/>
        <v>0.78529299999999991</v>
      </c>
      <c r="S272" s="10">
        <f t="shared" si="83"/>
        <v>0.77614700000000003</v>
      </c>
      <c r="T272" s="29">
        <f t="shared" si="83"/>
        <v>0.67894999999999994</v>
      </c>
      <c r="U272" s="29">
        <f t="shared" si="83"/>
        <v>0.17985099999999998</v>
      </c>
      <c r="V272" s="29">
        <f t="shared" si="83"/>
        <v>3.9322000000000003E-2</v>
      </c>
      <c r="W272" s="29">
        <f t="shared" si="83"/>
        <v>0.30627260000000001</v>
      </c>
    </row>
    <row r="273" spans="1:23" ht="18" x14ac:dyDescent="0.35">
      <c r="A273" s="17" t="s">
        <v>6</v>
      </c>
      <c r="B273" s="17"/>
      <c r="C273" s="17"/>
      <c r="D273" s="17"/>
      <c r="E273" s="18">
        <f t="shared" ref="E273:W273" si="84">(E272-$D272)/$D272</f>
        <v>-9.5204020975605819E-2</v>
      </c>
      <c r="F273" s="18">
        <f t="shared" si="84"/>
        <v>9.6010002204727066E-2</v>
      </c>
      <c r="G273" s="18">
        <f t="shared" si="84"/>
        <v>-4.4386457952506272E-2</v>
      </c>
      <c r="H273" s="18">
        <f t="shared" si="84"/>
        <v>8.4497978069942831E-2</v>
      </c>
      <c r="I273" s="18">
        <f t="shared" si="84"/>
        <v>8.3347612894583256E-2</v>
      </c>
      <c r="J273" s="18">
        <f t="shared" si="84"/>
        <v>4.8761306203097231E-2</v>
      </c>
      <c r="K273" s="18">
        <f t="shared" si="84"/>
        <v>2.0093714853436774E-4</v>
      </c>
      <c r="L273" s="18">
        <f t="shared" si="84"/>
        <v>5.0054560017414505E-2</v>
      </c>
      <c r="M273" s="18">
        <f t="shared" si="84"/>
        <v>-0.11346641698365431</v>
      </c>
      <c r="N273" s="18">
        <f t="shared" si="84"/>
        <v>-0.55625207565283641</v>
      </c>
      <c r="O273" s="18">
        <f t="shared" si="84"/>
        <v>-0.49049316115996555</v>
      </c>
      <c r="P273" s="18">
        <f t="shared" si="84"/>
        <v>-0.4662556757767477</v>
      </c>
      <c r="Q273" s="18">
        <f t="shared" si="84"/>
        <v>-0.46088842127589513</v>
      </c>
      <c r="R273" s="18">
        <f t="shared" si="84"/>
        <v>-0.56168184393323317</v>
      </c>
      <c r="S273" s="18">
        <f t="shared" si="84"/>
        <v>-0.56678676382349913</v>
      </c>
      <c r="T273" s="26">
        <f t="shared" si="84"/>
        <v>-0.62103811945155329</v>
      </c>
      <c r="U273" s="26">
        <f t="shared" si="84"/>
        <v>-0.89961459138593614</v>
      </c>
      <c r="V273" s="26">
        <f t="shared" si="84"/>
        <v>-0.97805208179258263</v>
      </c>
      <c r="W273" s="26">
        <f t="shared" si="84"/>
        <v>-0.82905126967160736</v>
      </c>
    </row>
    <row r="274" spans="1:23" ht="18" x14ac:dyDescent="0.35">
      <c r="A274" s="11" t="s">
        <v>7</v>
      </c>
      <c r="B274" s="28"/>
      <c r="C274" s="28"/>
      <c r="D274" s="10"/>
      <c r="E274" s="21">
        <f t="shared" ref="E274:W274" si="85">(E272-D272)/D272</f>
        <v>-9.5204020975605819E-2</v>
      </c>
      <c r="F274" s="21">
        <f t="shared" si="85"/>
        <v>0.21133385604400168</v>
      </c>
      <c r="G274" s="21">
        <f t="shared" si="85"/>
        <v>-0.12809779096432758</v>
      </c>
      <c r="H274" s="21">
        <f t="shared" si="85"/>
        <v>0.13487087651175583</v>
      </c>
      <c r="I274" s="21">
        <f t="shared" si="85"/>
        <v>-1.0607351960276164E-3</v>
      </c>
      <c r="J274" s="21">
        <f t="shared" si="85"/>
        <v>-3.1925400748403644E-2</v>
      </c>
      <c r="K274" s="21">
        <f t="shared" si="85"/>
        <v>-4.6302594086322001E-2</v>
      </c>
      <c r="L274" s="21">
        <f t="shared" si="85"/>
        <v>4.9843607436529179E-2</v>
      </c>
      <c r="M274" s="21">
        <f t="shared" si="85"/>
        <v>-0.15572617197944164</v>
      </c>
      <c r="N274" s="21">
        <f t="shared" si="85"/>
        <v>-0.49945728752050911</v>
      </c>
      <c r="O274" s="21">
        <f t="shared" si="85"/>
        <v>0.14818979624437575</v>
      </c>
      <c r="P274" s="21">
        <f t="shared" si="85"/>
        <v>4.7570480974108161E-2</v>
      </c>
      <c r="Q274" s="21">
        <f t="shared" si="85"/>
        <v>1.0055853069095254E-2</v>
      </c>
      <c r="R274" s="21">
        <f t="shared" si="85"/>
        <v>-0.18696208101462408</v>
      </c>
      <c r="S274" s="22">
        <f t="shared" si="85"/>
        <v>-1.1646608335996726E-2</v>
      </c>
      <c r="T274" s="23">
        <f t="shared" si="85"/>
        <v>-0.1252301432589446</v>
      </c>
      <c r="U274" s="23">
        <f t="shared" si="85"/>
        <v>-0.73510420502246121</v>
      </c>
      <c r="V274" s="23">
        <f t="shared" si="85"/>
        <v>-0.78136346197685858</v>
      </c>
      <c r="W274" s="23">
        <f t="shared" si="85"/>
        <v>6.788835766237729</v>
      </c>
    </row>
    <row r="275" spans="1:23" ht="18" x14ac:dyDescent="0.35">
      <c r="A275" s="2" t="s">
        <v>168</v>
      </c>
      <c r="B275" s="28"/>
      <c r="C275" s="28"/>
      <c r="D275" s="12">
        <f t="shared" ref="D275:W275" si="86">D272/D$8</f>
        <v>6.3711789078387815E-2</v>
      </c>
      <c r="E275" s="12">
        <f t="shared" si="86"/>
        <v>6.2469143819718409E-2</v>
      </c>
      <c r="F275" s="12">
        <f t="shared" si="86"/>
        <v>8.7950934792177096E-2</v>
      </c>
      <c r="G275" s="12">
        <f t="shared" si="86"/>
        <v>8.7656425203419541E-2</v>
      </c>
      <c r="H275" s="12">
        <f t="shared" si="86"/>
        <v>0.10300370109988341</v>
      </c>
      <c r="I275" s="12">
        <f t="shared" si="86"/>
        <v>0.10716305845956089</v>
      </c>
      <c r="J275" s="12">
        <f t="shared" si="86"/>
        <v>9.7772290565792605E-2</v>
      </c>
      <c r="K275" s="12">
        <f t="shared" si="86"/>
        <v>0.10540665373943953</v>
      </c>
      <c r="L275" s="12">
        <f t="shared" si="86"/>
        <v>0.1271883451592794</v>
      </c>
      <c r="M275" s="12">
        <f t="shared" si="86"/>
        <v>0.11838013629515694</v>
      </c>
      <c r="N275" s="12">
        <f t="shared" si="86"/>
        <v>5.1724235276152851E-2</v>
      </c>
      <c r="O275" s="12">
        <f t="shared" si="86"/>
        <v>6.0869312828214117E-2</v>
      </c>
      <c r="P275" s="12">
        <f t="shared" si="86"/>
        <v>7.1376956199482144E-2</v>
      </c>
      <c r="Q275" s="12">
        <f t="shared" si="86"/>
        <v>7.2294285485179119E-2</v>
      </c>
      <c r="R275" s="12">
        <f t="shared" si="86"/>
        <v>6.4880874120153975E-2</v>
      </c>
      <c r="S275" s="12">
        <f t="shared" si="86"/>
        <v>6.7691987021596775E-2</v>
      </c>
      <c r="T275" s="27">
        <f t="shared" si="86"/>
        <v>5.9103237591019549E-2</v>
      </c>
      <c r="U275" s="27">
        <f t="shared" si="86"/>
        <v>1.5445876444752628E-2</v>
      </c>
      <c r="V275" s="27">
        <f t="shared" si="86"/>
        <v>4.2599684780022075E-3</v>
      </c>
      <c r="W275" s="27">
        <f t="shared" si="86"/>
        <v>3.3219853926989132E-2</v>
      </c>
    </row>
    <row r="276" spans="1:23" ht="18" x14ac:dyDescent="0.35">
      <c r="A276" s="2" t="s">
        <v>159</v>
      </c>
      <c r="B276" s="2" t="s">
        <v>160</v>
      </c>
      <c r="C276" s="2"/>
      <c r="D276" s="30">
        <v>2.0999999999999999E-5</v>
      </c>
      <c r="E276" s="30">
        <v>6.4899999999999995E-4</v>
      </c>
      <c r="F276" s="30">
        <v>4.9299999999999995E-4</v>
      </c>
      <c r="G276" s="30">
        <v>3.6999999999999998E-5</v>
      </c>
      <c r="H276" s="30">
        <v>9.6000000000000002E-5</v>
      </c>
      <c r="I276" s="30">
        <v>3.6000000000000001E-5</v>
      </c>
      <c r="J276" s="30">
        <v>1.7699999999999999E-4</v>
      </c>
      <c r="K276" s="30">
        <v>8.2999999999999998E-5</v>
      </c>
      <c r="L276" s="30">
        <v>1.22E-4</v>
      </c>
      <c r="M276" s="30">
        <v>8.6000000000000003E-5</v>
      </c>
      <c r="N276" s="30">
        <v>7.6599999999999997E-4</v>
      </c>
      <c r="O276" s="30">
        <v>3.1100000000000002E-4</v>
      </c>
      <c r="P276" s="30">
        <v>1.101E-3</v>
      </c>
      <c r="Q276" s="30">
        <v>5.62E-4</v>
      </c>
      <c r="R276" s="30">
        <v>1.7240000000000001E-3</v>
      </c>
      <c r="S276" s="30">
        <v>2.202E-3</v>
      </c>
      <c r="T276" s="30">
        <v>4.08E-4</v>
      </c>
      <c r="U276" s="30">
        <v>1.7669999999999999E-3</v>
      </c>
      <c r="V276" s="30">
        <v>5.7000000000000003E-5</v>
      </c>
      <c r="W276" s="75">
        <v>3.6386000000000001E-3</v>
      </c>
    </row>
    <row r="277" spans="1:23" ht="18" x14ac:dyDescent="0.35">
      <c r="A277" s="2" t="s">
        <v>161</v>
      </c>
      <c r="B277" s="2" t="s">
        <v>162</v>
      </c>
      <c r="C277" s="2"/>
      <c r="D277" s="30" t="s">
        <v>295</v>
      </c>
      <c r="E277" s="30" t="s">
        <v>295</v>
      </c>
      <c r="F277" s="30" t="s">
        <v>295</v>
      </c>
      <c r="G277" s="30" t="s">
        <v>295</v>
      </c>
      <c r="H277" s="30" t="s">
        <v>295</v>
      </c>
      <c r="I277" s="30" t="s">
        <v>295</v>
      </c>
      <c r="J277" s="30" t="s">
        <v>295</v>
      </c>
      <c r="K277" s="30" t="s">
        <v>295</v>
      </c>
      <c r="L277" s="30" t="s">
        <v>295</v>
      </c>
      <c r="M277" s="30" t="s">
        <v>295</v>
      </c>
      <c r="N277" s="30" t="s">
        <v>295</v>
      </c>
      <c r="O277" s="30" t="s">
        <v>295</v>
      </c>
      <c r="P277" s="30" t="s">
        <v>295</v>
      </c>
      <c r="Q277" s="30" t="s">
        <v>295</v>
      </c>
      <c r="R277" s="30" t="s">
        <v>295</v>
      </c>
      <c r="S277" s="30" t="s">
        <v>295</v>
      </c>
      <c r="T277" s="30" t="s">
        <v>295</v>
      </c>
      <c r="U277" s="30" t="s">
        <v>295</v>
      </c>
      <c r="V277" s="30" t="s">
        <v>295</v>
      </c>
      <c r="W277" s="30" t="s">
        <v>295</v>
      </c>
    </row>
    <row r="278" spans="1:23" ht="18" x14ac:dyDescent="0.35">
      <c r="A278" s="2" t="s">
        <v>163</v>
      </c>
      <c r="B278" s="2" t="s">
        <v>164</v>
      </c>
      <c r="C278" s="2"/>
      <c r="D278" s="2">
        <v>1.7915840000000001</v>
      </c>
      <c r="E278" s="2">
        <v>1.6203879999999999</v>
      </c>
      <c r="F278" s="2">
        <v>1.9631240000000001</v>
      </c>
      <c r="G278" s="2">
        <v>1.712045</v>
      </c>
      <c r="H278" s="2">
        <v>1.942896</v>
      </c>
      <c r="I278" s="2">
        <v>1.940895</v>
      </c>
      <c r="J278" s="2">
        <v>1.878789</v>
      </c>
      <c r="K278" s="2">
        <v>1.791882</v>
      </c>
      <c r="L278" s="2">
        <v>1.8811610000000001</v>
      </c>
      <c r="M278" s="2">
        <v>1.5882320000000001</v>
      </c>
      <c r="N278" s="2">
        <v>0.79425500000000004</v>
      </c>
      <c r="O278" s="2">
        <v>0.912524</v>
      </c>
      <c r="P278" s="2">
        <v>0.95515799999999995</v>
      </c>
      <c r="Q278" s="2">
        <v>0.96531299999999998</v>
      </c>
      <c r="R278" s="2">
        <v>0.78356899999999996</v>
      </c>
      <c r="S278" s="2">
        <v>0.77394499999999999</v>
      </c>
      <c r="T278" s="30">
        <v>0.67854199999999998</v>
      </c>
      <c r="U278" s="30">
        <v>0.17808399999999999</v>
      </c>
      <c r="V278" s="30">
        <v>3.9265000000000001E-2</v>
      </c>
      <c r="W278" s="75">
        <v>0.30263400000000001</v>
      </c>
    </row>
    <row r="279" spans="1:23" ht="18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30"/>
    </row>
    <row r="280" spans="1:23" ht="18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</row>
    <row r="281" spans="1:23" ht="18" x14ac:dyDescent="0.35">
      <c r="A281" s="9" t="s">
        <v>165</v>
      </c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</row>
    <row r="282" spans="1:23" ht="18" x14ac:dyDescent="0.35">
      <c r="A282" s="2" t="s">
        <v>53</v>
      </c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</row>
    <row r="283" spans="1:23" ht="18" x14ac:dyDescent="0.35">
      <c r="A283" s="35" t="s">
        <v>166</v>
      </c>
      <c r="B283" s="6"/>
      <c r="C283" s="6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</row>
    <row r="284" spans="1:23" ht="18" x14ac:dyDescent="0.35">
      <c r="A284" s="6" t="s">
        <v>167</v>
      </c>
      <c r="B284" s="6"/>
      <c r="C284" s="6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</row>
    <row r="285" spans="1:23" ht="18" hidden="1" x14ac:dyDescent="0.35">
      <c r="A285" s="2" t="s">
        <v>22</v>
      </c>
      <c r="B285" s="28"/>
      <c r="C285" s="28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</row>
    <row r="286" spans="1:23" ht="18" hidden="1" x14ac:dyDescent="0.35">
      <c r="A286" s="17" t="s">
        <v>6</v>
      </c>
      <c r="B286" s="17"/>
      <c r="C286" s="17"/>
      <c r="D286" s="17"/>
      <c r="E286" s="18" t="e">
        <v>#DIV/0!</v>
      </c>
      <c r="F286" s="18" t="e">
        <v>#DIV/0!</v>
      </c>
      <c r="G286" s="18" t="e">
        <v>#DIV/0!</v>
      </c>
      <c r="H286" s="18" t="e">
        <v>#DIV/0!</v>
      </c>
      <c r="I286" s="18" t="e">
        <v>#DIV/0!</v>
      </c>
      <c r="J286" s="18" t="e">
        <v>#DIV/0!</v>
      </c>
      <c r="K286" s="18" t="e">
        <v>#DIV/0!</v>
      </c>
      <c r="L286" s="18" t="e">
        <v>#DIV/0!</v>
      </c>
      <c r="M286" s="18" t="e">
        <v>#DIV/0!</v>
      </c>
      <c r="N286" s="18" t="e">
        <v>#DIV/0!</v>
      </c>
      <c r="O286" s="18" t="e">
        <v>#DIV/0!</v>
      </c>
      <c r="P286" s="18" t="e">
        <v>#DIV/0!</v>
      </c>
      <c r="Q286" s="18" t="e">
        <v>#DIV/0!</v>
      </c>
      <c r="R286" s="18" t="e">
        <v>#DIV/0!</v>
      </c>
      <c r="S286" s="18" t="e">
        <v>#DIV/0!</v>
      </c>
    </row>
    <row r="287" spans="1:23" ht="18" hidden="1" x14ac:dyDescent="0.35">
      <c r="A287" s="11" t="s">
        <v>7</v>
      </c>
      <c r="B287" s="28"/>
      <c r="C287" s="28"/>
      <c r="D287" s="10"/>
      <c r="E287" s="12" t="e">
        <v>#DIV/0!</v>
      </c>
      <c r="F287" s="12" t="e">
        <v>#DIV/0!</v>
      </c>
      <c r="G287" s="12" t="e">
        <v>#DIV/0!</v>
      </c>
      <c r="H287" s="12" t="e">
        <v>#DIV/0!</v>
      </c>
      <c r="I287" s="12" t="e">
        <v>#DIV/0!</v>
      </c>
      <c r="J287" s="12" t="e">
        <v>#DIV/0!</v>
      </c>
      <c r="K287" s="12" t="e">
        <v>#DIV/0!</v>
      </c>
      <c r="L287" s="12" t="e">
        <v>#DIV/0!</v>
      </c>
      <c r="M287" s="12" t="e">
        <v>#DIV/0!</v>
      </c>
      <c r="N287" s="12" t="e">
        <v>#DIV/0!</v>
      </c>
      <c r="O287" s="12" t="e">
        <v>#DIV/0!</v>
      </c>
      <c r="P287" s="12" t="e">
        <v>#DIV/0!</v>
      </c>
      <c r="Q287" s="12" t="e">
        <v>#DIV/0!</v>
      </c>
      <c r="R287" s="12" t="e">
        <v>#DIV/0!</v>
      </c>
      <c r="S287" s="12" t="e">
        <v>#DIV/0!</v>
      </c>
    </row>
    <row r="288" spans="1:23" ht="18" hidden="1" x14ac:dyDescent="0.35">
      <c r="A288" s="2" t="s">
        <v>168</v>
      </c>
      <c r="B288" s="28"/>
      <c r="C288" s="28"/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</row>
    <row r="289" spans="1:22" hidden="1" x14ac:dyDescent="0.3"/>
    <row r="290" spans="1:22" ht="18" hidden="1" x14ac:dyDescent="0.35">
      <c r="A290" s="2" t="s">
        <v>22</v>
      </c>
      <c r="B290" s="28"/>
      <c r="C290" s="28"/>
      <c r="D290" s="10">
        <f t="shared" ref="D290:V290" si="87">D294</f>
        <v>0</v>
      </c>
      <c r="E290" s="10">
        <f t="shared" si="87"/>
        <v>0</v>
      </c>
      <c r="F290" s="10">
        <f t="shared" si="87"/>
        <v>0</v>
      </c>
      <c r="G290" s="10">
        <f t="shared" si="87"/>
        <v>0</v>
      </c>
      <c r="H290" s="10">
        <f t="shared" si="87"/>
        <v>0</v>
      </c>
      <c r="I290" s="10">
        <f t="shared" si="87"/>
        <v>0</v>
      </c>
      <c r="J290" s="10">
        <f t="shared" si="87"/>
        <v>0</v>
      </c>
      <c r="K290" s="10">
        <f t="shared" si="87"/>
        <v>0</v>
      </c>
      <c r="L290" s="10">
        <f t="shared" si="87"/>
        <v>0</v>
      </c>
      <c r="M290" s="10">
        <f t="shared" si="87"/>
        <v>0</v>
      </c>
      <c r="N290" s="10">
        <f t="shared" si="87"/>
        <v>0</v>
      </c>
      <c r="O290" s="10">
        <f t="shared" si="87"/>
        <v>0</v>
      </c>
      <c r="P290" s="10">
        <f t="shared" si="87"/>
        <v>0</v>
      </c>
      <c r="Q290" s="10">
        <f t="shared" si="87"/>
        <v>0</v>
      </c>
      <c r="R290" s="10">
        <f t="shared" si="87"/>
        <v>0</v>
      </c>
      <c r="S290" s="10">
        <f t="shared" si="87"/>
        <v>0</v>
      </c>
      <c r="T290" s="29">
        <f t="shared" si="87"/>
        <v>0</v>
      </c>
      <c r="U290" s="29">
        <f t="shared" si="87"/>
        <v>0</v>
      </c>
      <c r="V290" s="29">
        <f t="shared" si="87"/>
        <v>0</v>
      </c>
    </row>
    <row r="291" spans="1:22" ht="18" hidden="1" x14ac:dyDescent="0.35">
      <c r="A291" s="17" t="s">
        <v>6</v>
      </c>
      <c r="B291" s="17"/>
      <c r="C291" s="17"/>
      <c r="D291" s="17"/>
      <c r="E291" s="18" t="e">
        <f t="shared" ref="E291:V291" si="88">(E290-$D290)/$D290</f>
        <v>#DIV/0!</v>
      </c>
      <c r="F291" s="18" t="e">
        <f t="shared" si="88"/>
        <v>#DIV/0!</v>
      </c>
      <c r="G291" s="18" t="e">
        <f t="shared" si="88"/>
        <v>#DIV/0!</v>
      </c>
      <c r="H291" s="18" t="e">
        <f t="shared" si="88"/>
        <v>#DIV/0!</v>
      </c>
      <c r="I291" s="18" t="e">
        <f t="shared" si="88"/>
        <v>#DIV/0!</v>
      </c>
      <c r="J291" s="18" t="e">
        <f t="shared" si="88"/>
        <v>#DIV/0!</v>
      </c>
      <c r="K291" s="18" t="e">
        <f t="shared" si="88"/>
        <v>#DIV/0!</v>
      </c>
      <c r="L291" s="18" t="e">
        <f t="shared" si="88"/>
        <v>#DIV/0!</v>
      </c>
      <c r="M291" s="18" t="e">
        <f t="shared" si="88"/>
        <v>#DIV/0!</v>
      </c>
      <c r="N291" s="18" t="e">
        <f t="shared" si="88"/>
        <v>#DIV/0!</v>
      </c>
      <c r="O291" s="18" t="e">
        <f t="shared" si="88"/>
        <v>#DIV/0!</v>
      </c>
      <c r="P291" s="58" t="e">
        <f t="shared" si="88"/>
        <v>#DIV/0!</v>
      </c>
      <c r="Q291" s="18" t="e">
        <f t="shared" si="88"/>
        <v>#DIV/0!</v>
      </c>
      <c r="R291" s="18" t="e">
        <f t="shared" si="88"/>
        <v>#DIV/0!</v>
      </c>
      <c r="S291" s="18" t="e">
        <f t="shared" si="88"/>
        <v>#DIV/0!</v>
      </c>
      <c r="T291" s="26" t="e">
        <f t="shared" si="88"/>
        <v>#DIV/0!</v>
      </c>
      <c r="U291" s="46" t="e">
        <f t="shared" si="88"/>
        <v>#DIV/0!</v>
      </c>
      <c r="V291" s="46" t="e">
        <f t="shared" si="88"/>
        <v>#DIV/0!</v>
      </c>
    </row>
    <row r="292" spans="1:22" ht="18" hidden="1" x14ac:dyDescent="0.35">
      <c r="A292" s="11" t="s">
        <v>7</v>
      </c>
      <c r="B292" s="28"/>
      <c r="C292" s="28"/>
      <c r="D292" s="10"/>
      <c r="E292" s="21" t="e">
        <f t="shared" ref="E292:V292" si="89">(E290-D290)/D290</f>
        <v>#DIV/0!</v>
      </c>
      <c r="F292" s="21" t="e">
        <f t="shared" si="89"/>
        <v>#DIV/0!</v>
      </c>
      <c r="G292" s="21" t="e">
        <f t="shared" si="89"/>
        <v>#DIV/0!</v>
      </c>
      <c r="H292" s="21" t="e">
        <f t="shared" si="89"/>
        <v>#DIV/0!</v>
      </c>
      <c r="I292" s="21" t="e">
        <f t="shared" si="89"/>
        <v>#DIV/0!</v>
      </c>
      <c r="J292" s="21" t="e">
        <f t="shared" si="89"/>
        <v>#DIV/0!</v>
      </c>
      <c r="K292" s="21" t="e">
        <f t="shared" si="89"/>
        <v>#DIV/0!</v>
      </c>
      <c r="L292" s="21" t="e">
        <f t="shared" si="89"/>
        <v>#DIV/0!</v>
      </c>
      <c r="M292" s="21" t="e">
        <f t="shared" si="89"/>
        <v>#DIV/0!</v>
      </c>
      <c r="N292" s="21" t="e">
        <f t="shared" si="89"/>
        <v>#DIV/0!</v>
      </c>
      <c r="O292" s="21" t="e">
        <f t="shared" si="89"/>
        <v>#DIV/0!</v>
      </c>
      <c r="P292" s="21" t="e">
        <f t="shared" si="89"/>
        <v>#DIV/0!</v>
      </c>
      <c r="Q292" s="21" t="e">
        <f t="shared" si="89"/>
        <v>#DIV/0!</v>
      </c>
      <c r="R292" s="21" t="e">
        <f t="shared" si="89"/>
        <v>#DIV/0!</v>
      </c>
      <c r="S292" s="22" t="e">
        <f t="shared" si="89"/>
        <v>#DIV/0!</v>
      </c>
      <c r="T292" s="23" t="e">
        <f t="shared" si="89"/>
        <v>#DIV/0!</v>
      </c>
      <c r="U292" s="23" t="e">
        <f t="shared" si="89"/>
        <v>#DIV/0!</v>
      </c>
      <c r="V292" s="23" t="e">
        <f t="shared" si="89"/>
        <v>#DIV/0!</v>
      </c>
    </row>
    <row r="293" spans="1:22" ht="18" hidden="1" x14ac:dyDescent="0.35">
      <c r="A293" s="2" t="s">
        <v>168</v>
      </c>
      <c r="B293" s="28"/>
      <c r="C293" s="28"/>
      <c r="D293" s="12">
        <f t="shared" ref="D293:V293" si="90">D290/D$8</f>
        <v>0</v>
      </c>
      <c r="E293" s="12">
        <f t="shared" si="90"/>
        <v>0</v>
      </c>
      <c r="F293" s="12">
        <f t="shared" si="90"/>
        <v>0</v>
      </c>
      <c r="G293" s="12">
        <f t="shared" si="90"/>
        <v>0</v>
      </c>
      <c r="H293" s="12">
        <f t="shared" si="90"/>
        <v>0</v>
      </c>
      <c r="I293" s="12">
        <f t="shared" si="90"/>
        <v>0</v>
      </c>
      <c r="J293" s="12">
        <f t="shared" si="90"/>
        <v>0</v>
      </c>
      <c r="K293" s="12">
        <f t="shared" si="90"/>
        <v>0</v>
      </c>
      <c r="L293" s="12">
        <f t="shared" si="90"/>
        <v>0</v>
      </c>
      <c r="M293" s="12">
        <f t="shared" si="90"/>
        <v>0</v>
      </c>
      <c r="N293" s="12">
        <f t="shared" si="90"/>
        <v>0</v>
      </c>
      <c r="O293" s="12">
        <f t="shared" si="90"/>
        <v>0</v>
      </c>
      <c r="P293" s="12">
        <f t="shared" si="90"/>
        <v>0</v>
      </c>
      <c r="Q293" s="12">
        <f t="shared" si="90"/>
        <v>0</v>
      </c>
      <c r="R293" s="12">
        <f t="shared" si="90"/>
        <v>0</v>
      </c>
      <c r="S293" s="12">
        <f t="shared" si="90"/>
        <v>0</v>
      </c>
      <c r="T293" s="27">
        <f t="shared" si="90"/>
        <v>0</v>
      </c>
      <c r="U293" s="27">
        <f t="shared" si="90"/>
        <v>0</v>
      </c>
      <c r="V293" s="27">
        <f t="shared" si="90"/>
        <v>0</v>
      </c>
    </row>
    <row r="294" spans="1:22" ht="18" hidden="1" x14ac:dyDescent="0.35">
      <c r="A294" s="2" t="s">
        <v>169</v>
      </c>
      <c r="B294" s="2" t="s">
        <v>170</v>
      </c>
      <c r="C294" s="28"/>
      <c r="D294" s="30">
        <v>0</v>
      </c>
      <c r="E294" s="30">
        <v>0</v>
      </c>
      <c r="F294" s="30">
        <v>0</v>
      </c>
      <c r="G294" s="30">
        <v>0</v>
      </c>
      <c r="H294" s="30">
        <v>0</v>
      </c>
      <c r="I294" s="30">
        <v>0</v>
      </c>
      <c r="J294" s="30">
        <v>0</v>
      </c>
      <c r="K294" s="30">
        <v>0</v>
      </c>
      <c r="L294" s="30">
        <v>0</v>
      </c>
      <c r="M294" s="30">
        <v>0</v>
      </c>
      <c r="N294" s="30">
        <v>0</v>
      </c>
      <c r="O294" s="30">
        <v>0</v>
      </c>
      <c r="P294" s="30">
        <v>0</v>
      </c>
      <c r="Q294" s="30">
        <v>0</v>
      </c>
      <c r="R294" s="30">
        <v>0</v>
      </c>
      <c r="S294" s="30">
        <v>0</v>
      </c>
      <c r="T294" s="30">
        <v>0</v>
      </c>
      <c r="U294" s="30">
        <v>0</v>
      </c>
      <c r="V294" s="30">
        <v>0</v>
      </c>
    </row>
    <row r="297" spans="1:22" ht="18" x14ac:dyDescent="0.35">
      <c r="A297" s="9" t="s">
        <v>171</v>
      </c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</row>
    <row r="298" spans="1:22" ht="18" x14ac:dyDescent="0.35">
      <c r="A298" s="2" t="s">
        <v>53</v>
      </c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</row>
    <row r="299" spans="1:22" ht="18" x14ac:dyDescent="0.35">
      <c r="A299" s="35" t="s">
        <v>172</v>
      </c>
      <c r="B299" s="6"/>
      <c r="C299" s="6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</row>
    <row r="300" spans="1:22" ht="18" x14ac:dyDescent="0.35">
      <c r="A300" s="35" t="s">
        <v>173</v>
      </c>
      <c r="B300" s="6"/>
      <c r="C300" s="6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</row>
    <row r="303" spans="1:22" ht="18" x14ac:dyDescent="0.35">
      <c r="A303" s="9" t="s">
        <v>174</v>
      </c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</row>
    <row r="304" spans="1:22" ht="18" x14ac:dyDescent="0.35">
      <c r="A304" s="2" t="s">
        <v>53</v>
      </c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</row>
    <row r="305" spans="1:23" ht="18" x14ac:dyDescent="0.35">
      <c r="A305" s="6" t="s">
        <v>175</v>
      </c>
      <c r="B305" s="6"/>
      <c r="C305" s="6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</row>
    <row r="306" spans="1:23" ht="18" x14ac:dyDescent="0.35">
      <c r="A306" s="6" t="s">
        <v>176</v>
      </c>
      <c r="B306" s="6"/>
      <c r="C306" s="6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</row>
    <row r="307" spans="1:23" ht="18" x14ac:dyDescent="0.35">
      <c r="A307" s="6" t="s">
        <v>177</v>
      </c>
      <c r="B307" s="6"/>
      <c r="C307" s="6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</row>
    <row r="308" spans="1:23" ht="18" x14ac:dyDescent="0.35">
      <c r="A308" s="6" t="s">
        <v>178</v>
      </c>
      <c r="B308" s="6"/>
      <c r="C308" s="6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</row>
    <row r="309" spans="1:23" ht="18" x14ac:dyDescent="0.35">
      <c r="A309" s="6" t="s">
        <v>179</v>
      </c>
      <c r="B309" s="6"/>
      <c r="C309" s="6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</row>
    <row r="310" spans="1:23" ht="18" x14ac:dyDescent="0.35">
      <c r="A310" s="6" t="s">
        <v>180</v>
      </c>
      <c r="B310" s="6"/>
      <c r="C310" s="6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</row>
    <row r="311" spans="1:23" ht="18" x14ac:dyDescent="0.35">
      <c r="A311" s="4" t="s">
        <v>181</v>
      </c>
      <c r="B311" s="4"/>
      <c r="C311" s="4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</row>
    <row r="312" spans="1:23" ht="18" x14ac:dyDescent="0.35">
      <c r="A312" s="2" t="s">
        <v>22</v>
      </c>
      <c r="B312" s="28"/>
      <c r="C312" s="28"/>
      <c r="D312" s="10">
        <f>D322</f>
        <v>1.320042E-3</v>
      </c>
      <c r="E312" s="10">
        <f t="shared" ref="E312:W312" si="91">E322</f>
        <v>1.6075460000000001E-3</v>
      </c>
      <c r="F312" s="10">
        <f t="shared" si="91"/>
        <v>2.4039199999999999E-3</v>
      </c>
      <c r="G312" s="10">
        <f t="shared" si="91"/>
        <v>2.6156220000000002E-3</v>
      </c>
      <c r="H312" s="10">
        <f t="shared" si="91"/>
        <v>1.018948E-3</v>
      </c>
      <c r="I312" s="10">
        <f t="shared" si="91"/>
        <v>1.286218E-3</v>
      </c>
      <c r="J312" s="10">
        <f t="shared" si="91"/>
        <v>1.239106E-3</v>
      </c>
      <c r="K312" s="10">
        <f t="shared" si="91"/>
        <v>1.7645860000000001E-3</v>
      </c>
      <c r="L312" s="10">
        <f t="shared" si="91"/>
        <v>2.1976539999999998E-3</v>
      </c>
      <c r="M312" s="10">
        <f t="shared" si="91"/>
        <v>2.0167560000000002E-3</v>
      </c>
      <c r="N312" s="10">
        <f t="shared" si="91"/>
        <v>1.795088E-3</v>
      </c>
      <c r="O312" s="10">
        <f t="shared" si="91"/>
        <v>1.433896E-3</v>
      </c>
      <c r="P312" s="10">
        <f t="shared" si="91"/>
        <v>1.600298E-3</v>
      </c>
      <c r="Q312" s="10">
        <f t="shared" si="91"/>
        <v>1.7854240000000001E-3</v>
      </c>
      <c r="R312" s="10">
        <f t="shared" si="91"/>
        <v>2.06266E-3</v>
      </c>
      <c r="S312" s="10">
        <f t="shared" si="91"/>
        <v>1.3968100000000001E-3</v>
      </c>
      <c r="T312" s="10">
        <f t="shared" si="91"/>
        <v>1.5430750000000001E-3</v>
      </c>
      <c r="U312" s="10">
        <f t="shared" si="91"/>
        <v>2.029126E-3</v>
      </c>
      <c r="V312" s="10">
        <f t="shared" si="91"/>
        <v>1.024879E-3</v>
      </c>
      <c r="W312" s="10">
        <f t="shared" si="91"/>
        <v>1.8354529999999999E-3</v>
      </c>
    </row>
    <row r="313" spans="1:23" ht="18" x14ac:dyDescent="0.35">
      <c r="A313" s="17" t="s">
        <v>6</v>
      </c>
      <c r="B313" s="17"/>
      <c r="C313" s="17"/>
      <c r="D313" s="17"/>
      <c r="E313" s="18">
        <f t="shared" ref="E313:W313" si="92">(E312-$D312)/$D312</f>
        <v>0.2177991306337223</v>
      </c>
      <c r="F313" s="18">
        <f t="shared" si="92"/>
        <v>0.8210935712651567</v>
      </c>
      <c r="G313" s="18">
        <f t="shared" si="92"/>
        <v>0.98146877144818134</v>
      </c>
      <c r="H313" s="18">
        <f t="shared" si="92"/>
        <v>-0.22809425760695495</v>
      </c>
      <c r="I313" s="18">
        <f t="shared" si="92"/>
        <v>-2.5623427133379093E-2</v>
      </c>
      <c r="J313" s="18">
        <f t="shared" si="92"/>
        <v>-6.1313200640585666E-2</v>
      </c>
      <c r="K313" s="18">
        <f t="shared" si="92"/>
        <v>0.33676504232441096</v>
      </c>
      <c r="L313" s="18">
        <f t="shared" si="92"/>
        <v>0.66483642187142522</v>
      </c>
      <c r="M313" s="18">
        <f t="shared" si="92"/>
        <v>0.52779684282772832</v>
      </c>
      <c r="N313" s="18">
        <f t="shared" si="92"/>
        <v>0.35987188286433314</v>
      </c>
      <c r="O313" s="18">
        <f t="shared" si="92"/>
        <v>8.6250285975749283E-2</v>
      </c>
      <c r="P313" s="18">
        <f t="shared" si="92"/>
        <v>0.21230839624799816</v>
      </c>
      <c r="Q313" s="18">
        <f t="shared" si="92"/>
        <v>0.35255090368336772</v>
      </c>
      <c r="R313" s="18">
        <f t="shared" si="92"/>
        <v>0.56257149393731409</v>
      </c>
      <c r="S313" s="18">
        <f t="shared" si="92"/>
        <v>5.815572534813291E-2</v>
      </c>
      <c r="T313" s="26">
        <f t="shared" si="92"/>
        <v>0.16895901797064039</v>
      </c>
      <c r="U313" s="26">
        <f t="shared" si="92"/>
        <v>0.53716775678349626</v>
      </c>
      <c r="V313" s="26">
        <f t="shared" si="92"/>
        <v>-0.22360121874910038</v>
      </c>
      <c r="W313" s="26">
        <f t="shared" si="92"/>
        <v>0.39045045536429895</v>
      </c>
    </row>
    <row r="314" spans="1:23" ht="18" x14ac:dyDescent="0.35">
      <c r="A314" s="11" t="s">
        <v>7</v>
      </c>
      <c r="B314" s="28"/>
      <c r="C314" s="28"/>
      <c r="D314" s="10"/>
      <c r="E314" s="21">
        <f t="shared" ref="E314:W314" si="93">(E312-D312)/D312</f>
        <v>0.2177991306337223</v>
      </c>
      <c r="F314" s="21">
        <f t="shared" si="93"/>
        <v>0.49539733233139199</v>
      </c>
      <c r="G314" s="21">
        <f t="shared" si="93"/>
        <v>8.8065326633165936E-2</v>
      </c>
      <c r="H314" s="21">
        <f t="shared" si="93"/>
        <v>-0.61043759381133822</v>
      </c>
      <c r="I314" s="21">
        <f t="shared" si="93"/>
        <v>0.26229994072317725</v>
      </c>
      <c r="J314" s="21">
        <f t="shared" si="93"/>
        <v>-3.66283165062221E-2</v>
      </c>
      <c r="K314" s="21">
        <f t="shared" si="93"/>
        <v>0.42407994150621497</v>
      </c>
      <c r="L314" s="21">
        <f t="shared" si="93"/>
        <v>0.24542187232585988</v>
      </c>
      <c r="M314" s="21">
        <f t="shared" si="93"/>
        <v>-8.2314140442489886E-2</v>
      </c>
      <c r="N314" s="21">
        <f t="shared" si="93"/>
        <v>-0.10991314764899678</v>
      </c>
      <c r="O314" s="21">
        <f t="shared" si="93"/>
        <v>-0.20121130551816957</v>
      </c>
      <c r="P314" s="21">
        <f t="shared" si="93"/>
        <v>0.11604886267902272</v>
      </c>
      <c r="Q314" s="21">
        <f t="shared" si="93"/>
        <v>0.11568220418946977</v>
      </c>
      <c r="R314" s="21">
        <f t="shared" si="93"/>
        <v>0.15527740189445191</v>
      </c>
      <c r="S314" s="22">
        <f t="shared" si="93"/>
        <v>-0.32281132130355944</v>
      </c>
      <c r="T314" s="23">
        <f t="shared" si="93"/>
        <v>0.10471359741124421</v>
      </c>
      <c r="U314" s="23">
        <f t="shared" si="93"/>
        <v>0.31498857800171731</v>
      </c>
      <c r="V314" s="23">
        <f t="shared" si="93"/>
        <v>-0.49491603774235804</v>
      </c>
      <c r="W314" s="23">
        <f t="shared" si="93"/>
        <v>0.79089726689687256</v>
      </c>
    </row>
    <row r="315" spans="1:23" ht="18" x14ac:dyDescent="0.35">
      <c r="A315" s="2" t="s">
        <v>168</v>
      </c>
      <c r="B315" s="28"/>
      <c r="C315" s="28"/>
      <c r="D315" s="12">
        <f t="shared" ref="D315:W315" si="94">D312/D$8</f>
        <v>4.6942399400879766E-5</v>
      </c>
      <c r="E315" s="12">
        <f t="shared" si="94"/>
        <v>6.1949247469868395E-5</v>
      </c>
      <c r="F315" s="12">
        <f t="shared" si="94"/>
        <v>1.076722248613708E-4</v>
      </c>
      <c r="G315" s="12">
        <f t="shared" si="94"/>
        <v>1.3391652631323655E-4</v>
      </c>
      <c r="H315" s="12">
        <f t="shared" si="94"/>
        <v>5.4017420158355774E-5</v>
      </c>
      <c r="I315" s="12">
        <f t="shared" si="94"/>
        <v>7.1014917442062338E-5</v>
      </c>
      <c r="J315" s="12">
        <f t="shared" si="94"/>
        <v>6.4477075090138398E-5</v>
      </c>
      <c r="K315" s="12">
        <f t="shared" si="94"/>
        <v>1.0379617096062849E-4</v>
      </c>
      <c r="L315" s="12">
        <f t="shared" si="94"/>
        <v>1.4857731425451192E-4</v>
      </c>
      <c r="M315" s="12">
        <f t="shared" si="94"/>
        <v>1.5031237457113471E-4</v>
      </c>
      <c r="N315" s="12">
        <f t="shared" si="94"/>
        <v>1.1678880690371532E-4</v>
      </c>
      <c r="O315" s="12">
        <f t="shared" si="94"/>
        <v>9.561450227820462E-5</v>
      </c>
      <c r="P315" s="12">
        <f t="shared" si="94"/>
        <v>1.1944922897679277E-4</v>
      </c>
      <c r="Q315" s="12">
        <f t="shared" si="94"/>
        <v>1.336362907913451E-4</v>
      </c>
      <c r="R315" s="12">
        <f t="shared" si="94"/>
        <v>1.7041688110383874E-4</v>
      </c>
      <c r="S315" s="12">
        <f t="shared" si="94"/>
        <v>1.2182337159279956E-4</v>
      </c>
      <c r="T315" s="27">
        <f t="shared" si="94"/>
        <v>1.3432613350874512E-4</v>
      </c>
      <c r="U315" s="27">
        <f t="shared" si="94"/>
        <v>1.7426441602679511E-4</v>
      </c>
      <c r="V315" s="27">
        <f t="shared" si="94"/>
        <v>1.1103077752317849E-4</v>
      </c>
      <c r="W315" s="27">
        <f t="shared" si="94"/>
        <v>1.9908238787881772E-4</v>
      </c>
    </row>
    <row r="316" spans="1:23" ht="18" hidden="1" x14ac:dyDescent="0.35">
      <c r="A316" s="2" t="s">
        <v>182</v>
      </c>
      <c r="B316" s="2" t="s">
        <v>183</v>
      </c>
      <c r="C316" s="2"/>
      <c r="D316" s="2" t="s">
        <v>144</v>
      </c>
      <c r="E316" s="2" t="s">
        <v>144</v>
      </c>
      <c r="F316" s="2" t="s">
        <v>144</v>
      </c>
      <c r="G316" s="2" t="s">
        <v>144</v>
      </c>
      <c r="H316" s="2" t="s">
        <v>144</v>
      </c>
      <c r="I316" s="2" t="s">
        <v>144</v>
      </c>
      <c r="J316" s="2" t="s">
        <v>144</v>
      </c>
      <c r="K316" s="2" t="s">
        <v>144</v>
      </c>
      <c r="L316" s="2" t="s">
        <v>144</v>
      </c>
      <c r="M316" s="2" t="s">
        <v>144</v>
      </c>
      <c r="N316" s="2" t="s">
        <v>144</v>
      </c>
      <c r="O316" s="2" t="s">
        <v>144</v>
      </c>
      <c r="P316" s="2" t="s">
        <v>144</v>
      </c>
      <c r="Q316" s="2" t="s">
        <v>144</v>
      </c>
      <c r="R316" s="2" t="s">
        <v>144</v>
      </c>
      <c r="S316" s="2" t="s">
        <v>144</v>
      </c>
      <c r="T316" s="2" t="s">
        <v>144</v>
      </c>
    </row>
    <row r="317" spans="1:23" ht="18" hidden="1" x14ac:dyDescent="0.35">
      <c r="A317" s="2" t="s">
        <v>184</v>
      </c>
      <c r="B317" s="2" t="s">
        <v>185</v>
      </c>
      <c r="C317" s="2"/>
      <c r="D317" s="2" t="s">
        <v>144</v>
      </c>
      <c r="E317" s="2" t="s">
        <v>144</v>
      </c>
      <c r="F317" s="2" t="s">
        <v>144</v>
      </c>
      <c r="G317" s="2" t="s">
        <v>144</v>
      </c>
      <c r="H317" s="2" t="s">
        <v>144</v>
      </c>
      <c r="I317" s="2" t="s">
        <v>144</v>
      </c>
      <c r="J317" s="2" t="s">
        <v>144</v>
      </c>
      <c r="K317" s="2" t="s">
        <v>144</v>
      </c>
      <c r="L317" s="2" t="s">
        <v>144</v>
      </c>
      <c r="M317" s="2" t="s">
        <v>144</v>
      </c>
      <c r="N317" s="2" t="s">
        <v>144</v>
      </c>
      <c r="O317" s="2" t="s">
        <v>144</v>
      </c>
      <c r="P317" s="2" t="s">
        <v>144</v>
      </c>
      <c r="Q317" s="2" t="s">
        <v>144</v>
      </c>
      <c r="R317" s="2" t="s">
        <v>144</v>
      </c>
      <c r="S317" s="2" t="s">
        <v>144</v>
      </c>
      <c r="T317" s="2" t="s">
        <v>144</v>
      </c>
    </row>
    <row r="318" spans="1:23" ht="18" hidden="1" x14ac:dyDescent="0.35">
      <c r="A318" s="2" t="s">
        <v>186</v>
      </c>
      <c r="B318" s="2" t="s">
        <v>187</v>
      </c>
      <c r="C318" s="2"/>
      <c r="D318" s="2" t="s">
        <v>144</v>
      </c>
      <c r="E318" s="2" t="s">
        <v>144</v>
      </c>
      <c r="F318" s="2" t="s">
        <v>144</v>
      </c>
      <c r="G318" s="2" t="s">
        <v>144</v>
      </c>
      <c r="H318" s="2" t="s">
        <v>144</v>
      </c>
      <c r="I318" s="2" t="s">
        <v>144</v>
      </c>
      <c r="J318" s="2" t="s">
        <v>144</v>
      </c>
      <c r="K318" s="2" t="s">
        <v>144</v>
      </c>
      <c r="L318" s="2" t="s">
        <v>144</v>
      </c>
      <c r="M318" s="2" t="s">
        <v>144</v>
      </c>
      <c r="N318" s="2" t="s">
        <v>144</v>
      </c>
      <c r="O318" s="2" t="s">
        <v>144</v>
      </c>
      <c r="P318" s="2" t="s">
        <v>144</v>
      </c>
      <c r="Q318" s="2" t="s">
        <v>144</v>
      </c>
      <c r="R318" s="2" t="s">
        <v>144</v>
      </c>
      <c r="S318" s="2" t="s">
        <v>144</v>
      </c>
      <c r="T318" s="2" t="s">
        <v>144</v>
      </c>
    </row>
    <row r="319" spans="1:23" ht="18" hidden="1" x14ac:dyDescent="0.35">
      <c r="A319" s="2" t="s">
        <v>188</v>
      </c>
      <c r="B319" s="2" t="s">
        <v>189</v>
      </c>
      <c r="C319" s="2"/>
      <c r="D319" s="2" t="s">
        <v>144</v>
      </c>
      <c r="E319" s="2" t="s">
        <v>144</v>
      </c>
      <c r="F319" s="2" t="s">
        <v>144</v>
      </c>
      <c r="G319" s="2" t="s">
        <v>144</v>
      </c>
      <c r="H319" s="2" t="s">
        <v>144</v>
      </c>
      <c r="I319" s="2" t="s">
        <v>144</v>
      </c>
      <c r="J319" s="2" t="s">
        <v>144</v>
      </c>
      <c r="K319" s="2" t="s">
        <v>144</v>
      </c>
      <c r="L319" s="2" t="s">
        <v>144</v>
      </c>
      <c r="M319" s="2" t="s">
        <v>144</v>
      </c>
      <c r="N319" s="2" t="s">
        <v>144</v>
      </c>
      <c r="O319" s="2" t="s">
        <v>144</v>
      </c>
      <c r="P319" s="2" t="s">
        <v>144</v>
      </c>
      <c r="Q319" s="2" t="s">
        <v>144</v>
      </c>
      <c r="R319" s="2" t="s">
        <v>144</v>
      </c>
      <c r="S319" s="2" t="s">
        <v>144</v>
      </c>
      <c r="T319" s="2" t="s">
        <v>144</v>
      </c>
    </row>
    <row r="320" spans="1:23" ht="18" hidden="1" x14ac:dyDescent="0.35">
      <c r="A320" s="2" t="s">
        <v>190</v>
      </c>
      <c r="B320" s="2" t="s">
        <v>191</v>
      </c>
      <c r="C320" s="2"/>
      <c r="D320" s="2" t="s">
        <v>144</v>
      </c>
      <c r="E320" s="2" t="s">
        <v>144</v>
      </c>
      <c r="F320" s="2" t="s">
        <v>144</v>
      </c>
      <c r="G320" s="2" t="s">
        <v>144</v>
      </c>
      <c r="H320" s="2" t="s">
        <v>144</v>
      </c>
      <c r="I320" s="2" t="s">
        <v>144</v>
      </c>
      <c r="J320" s="2" t="s">
        <v>144</v>
      </c>
      <c r="K320" s="2" t="s">
        <v>144</v>
      </c>
      <c r="L320" s="2" t="s">
        <v>144</v>
      </c>
      <c r="M320" s="2" t="s">
        <v>144</v>
      </c>
      <c r="N320" s="2" t="s">
        <v>144</v>
      </c>
      <c r="O320" s="2" t="s">
        <v>144</v>
      </c>
      <c r="P320" s="2" t="s">
        <v>144</v>
      </c>
      <c r="Q320" s="2" t="s">
        <v>144</v>
      </c>
      <c r="R320" s="2" t="s">
        <v>144</v>
      </c>
      <c r="S320" s="2" t="s">
        <v>144</v>
      </c>
      <c r="T320" s="2" t="s">
        <v>144</v>
      </c>
    </row>
    <row r="321" spans="1:23" ht="18" hidden="1" x14ac:dyDescent="0.35">
      <c r="A321" s="2" t="s">
        <v>192</v>
      </c>
      <c r="B321" s="2" t="s">
        <v>193</v>
      </c>
      <c r="C321" s="2"/>
      <c r="D321" s="2" t="s">
        <v>144</v>
      </c>
      <c r="E321" s="2" t="s">
        <v>144</v>
      </c>
      <c r="F321" s="2" t="s">
        <v>144</v>
      </c>
      <c r="G321" s="2" t="s">
        <v>144</v>
      </c>
      <c r="H321" s="2" t="s">
        <v>144</v>
      </c>
      <c r="I321" s="2" t="s">
        <v>144</v>
      </c>
      <c r="J321" s="2" t="s">
        <v>144</v>
      </c>
      <c r="K321" s="2" t="s">
        <v>144</v>
      </c>
      <c r="L321" s="2" t="s">
        <v>144</v>
      </c>
      <c r="M321" s="2" t="s">
        <v>144</v>
      </c>
      <c r="N321" s="2" t="s">
        <v>144</v>
      </c>
      <c r="O321" s="2" t="s">
        <v>144</v>
      </c>
      <c r="P321" s="2" t="s">
        <v>144</v>
      </c>
      <c r="Q321" s="2" t="s">
        <v>144</v>
      </c>
      <c r="R321" s="2" t="s">
        <v>144</v>
      </c>
      <c r="S321" s="2" t="s">
        <v>144</v>
      </c>
      <c r="T321" s="2" t="s">
        <v>144</v>
      </c>
    </row>
    <row r="322" spans="1:23" ht="18" x14ac:dyDescent="0.35">
      <c r="A322" s="2" t="s">
        <v>194</v>
      </c>
      <c r="B322" s="2" t="s">
        <v>195</v>
      </c>
      <c r="C322" s="2"/>
      <c r="D322" s="2">
        <v>1.320042E-3</v>
      </c>
      <c r="E322" s="2">
        <v>1.6075460000000001E-3</v>
      </c>
      <c r="F322" s="2">
        <v>2.4039199999999999E-3</v>
      </c>
      <c r="G322" s="2">
        <v>2.6156220000000002E-3</v>
      </c>
      <c r="H322" s="2">
        <v>1.018948E-3</v>
      </c>
      <c r="I322" s="2">
        <v>1.286218E-3</v>
      </c>
      <c r="J322" s="2">
        <v>1.239106E-3</v>
      </c>
      <c r="K322" s="2">
        <v>1.7645860000000001E-3</v>
      </c>
      <c r="L322" s="2">
        <v>2.1976539999999998E-3</v>
      </c>
      <c r="M322" s="2">
        <v>2.0167560000000002E-3</v>
      </c>
      <c r="N322" s="2">
        <v>1.795088E-3</v>
      </c>
      <c r="O322" s="2">
        <v>1.433896E-3</v>
      </c>
      <c r="P322" s="2">
        <v>1.600298E-3</v>
      </c>
      <c r="Q322" s="2">
        <v>1.7854240000000001E-3</v>
      </c>
      <c r="R322" s="2">
        <v>2.06266E-3</v>
      </c>
      <c r="S322" s="2">
        <v>1.3968100000000001E-3</v>
      </c>
      <c r="T322" s="2">
        <v>1.5430750000000001E-3</v>
      </c>
      <c r="U322" s="30">
        <v>2.029126E-3</v>
      </c>
      <c r="V322" s="30">
        <v>1.024879E-3</v>
      </c>
      <c r="W322" s="30">
        <v>1.8354529999999999E-3</v>
      </c>
    </row>
    <row r="325" spans="1:23" ht="18" x14ac:dyDescent="0.35">
      <c r="A325" s="9" t="s">
        <v>196</v>
      </c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</row>
    <row r="326" spans="1:23" ht="18" x14ac:dyDescent="0.35">
      <c r="A326" s="2" t="s">
        <v>53</v>
      </c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</row>
    <row r="327" spans="1:23" ht="18" x14ac:dyDescent="0.35">
      <c r="A327" s="35" t="s">
        <v>353</v>
      </c>
      <c r="B327" s="6"/>
      <c r="C327" s="6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</row>
    <row r="328" spans="1:23" ht="18" x14ac:dyDescent="0.35">
      <c r="A328" s="35" t="s">
        <v>197</v>
      </c>
      <c r="B328" s="35"/>
      <c r="C328" s="35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</row>
    <row r="329" spans="1:23" ht="18" x14ac:dyDescent="0.35">
      <c r="A329" s="35" t="s">
        <v>198</v>
      </c>
      <c r="B329" s="35"/>
      <c r="C329" s="35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</row>
    <row r="330" spans="1:23" ht="18" x14ac:dyDescent="0.35">
      <c r="A330" s="35" t="s">
        <v>199</v>
      </c>
      <c r="B330" s="35"/>
      <c r="C330" s="35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</row>
    <row r="331" spans="1:23" ht="18" x14ac:dyDescent="0.35">
      <c r="A331" s="35" t="s">
        <v>200</v>
      </c>
      <c r="B331" s="6"/>
      <c r="C331" s="6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</row>
    <row r="332" spans="1:23" ht="18" x14ac:dyDescent="0.35">
      <c r="A332" s="6" t="s">
        <v>201</v>
      </c>
      <c r="B332" s="6"/>
      <c r="C332" s="6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</row>
    <row r="333" spans="1:23" ht="18" hidden="1" x14ac:dyDescent="0.35">
      <c r="A333" s="2" t="s">
        <v>22</v>
      </c>
      <c r="B333" s="28"/>
      <c r="C333" s="28"/>
      <c r="D333" s="10">
        <f t="shared" ref="D333:V333" si="95">D338+D337</f>
        <v>0</v>
      </c>
      <c r="E333" s="10">
        <f t="shared" si="95"/>
        <v>0</v>
      </c>
      <c r="F333" s="10">
        <f t="shared" si="95"/>
        <v>0</v>
      </c>
      <c r="G333" s="10">
        <f t="shared" si="95"/>
        <v>0</v>
      </c>
      <c r="H333" s="10">
        <f t="shared" si="95"/>
        <v>0</v>
      </c>
      <c r="I333" s="10">
        <f t="shared" si="95"/>
        <v>0</v>
      </c>
      <c r="J333" s="10">
        <f t="shared" si="95"/>
        <v>0</v>
      </c>
      <c r="K333" s="10">
        <f t="shared" si="95"/>
        <v>0</v>
      </c>
      <c r="L333" s="10">
        <f t="shared" si="95"/>
        <v>0</v>
      </c>
      <c r="M333" s="10">
        <f t="shared" si="95"/>
        <v>0</v>
      </c>
      <c r="N333" s="10">
        <f t="shared" si="95"/>
        <v>0</v>
      </c>
      <c r="O333" s="10">
        <f t="shared" si="95"/>
        <v>0</v>
      </c>
      <c r="P333" s="10">
        <f t="shared" si="95"/>
        <v>0</v>
      </c>
      <c r="Q333" s="10">
        <f t="shared" si="95"/>
        <v>0</v>
      </c>
      <c r="R333" s="10">
        <f t="shared" si="95"/>
        <v>0</v>
      </c>
      <c r="S333" s="10">
        <f t="shared" si="95"/>
        <v>0</v>
      </c>
      <c r="T333" s="29">
        <f t="shared" si="95"/>
        <v>0</v>
      </c>
      <c r="U333" s="29">
        <f t="shared" si="95"/>
        <v>0</v>
      </c>
      <c r="V333" s="29">
        <f t="shared" si="95"/>
        <v>0</v>
      </c>
    </row>
    <row r="334" spans="1:23" ht="18" hidden="1" x14ac:dyDescent="0.35">
      <c r="A334" s="17" t="s">
        <v>6</v>
      </c>
      <c r="B334" s="17"/>
      <c r="C334" s="17"/>
      <c r="D334" s="17"/>
      <c r="E334" s="18">
        <v>0</v>
      </c>
      <c r="F334" s="18">
        <v>0</v>
      </c>
      <c r="G334" s="18">
        <v>0</v>
      </c>
      <c r="H334" s="18">
        <v>0</v>
      </c>
      <c r="I334" s="18">
        <v>0</v>
      </c>
      <c r="J334" s="18">
        <v>0</v>
      </c>
      <c r="K334" s="18">
        <v>0</v>
      </c>
      <c r="L334" s="18">
        <v>0</v>
      </c>
      <c r="M334" s="18">
        <v>0</v>
      </c>
      <c r="N334" s="18">
        <v>0</v>
      </c>
      <c r="O334" s="18">
        <v>0</v>
      </c>
      <c r="P334" s="18">
        <v>0</v>
      </c>
      <c r="Q334" s="18">
        <v>0</v>
      </c>
      <c r="R334" s="18">
        <v>0</v>
      </c>
      <c r="S334" s="18">
        <v>0</v>
      </c>
      <c r="T334" s="18">
        <v>0</v>
      </c>
      <c r="U334" s="18">
        <v>0</v>
      </c>
      <c r="V334" s="18">
        <v>0</v>
      </c>
    </row>
    <row r="335" spans="1:23" ht="18" hidden="1" x14ac:dyDescent="0.35">
      <c r="A335" s="11" t="s">
        <v>7</v>
      </c>
      <c r="B335" s="28"/>
      <c r="C335" s="28"/>
      <c r="D335" s="10"/>
      <c r="E335" s="21">
        <v>0</v>
      </c>
      <c r="F335" s="21">
        <v>0</v>
      </c>
      <c r="G335" s="21">
        <v>0</v>
      </c>
      <c r="H335" s="21" t="e">
        <f t="shared" ref="H335" si="96">(H333-G333)/G333</f>
        <v>#DIV/0!</v>
      </c>
      <c r="I335" s="21" t="e">
        <f t="shared" ref="I335" si="97">(I333-H333)/H333</f>
        <v>#DIV/0!</v>
      </c>
      <c r="J335" s="21" t="e">
        <f t="shared" ref="J335" si="98">(J333-I333)/I333</f>
        <v>#DIV/0!</v>
      </c>
      <c r="K335" s="21" t="e">
        <f t="shared" ref="K335" si="99">(K333-J333)/J333</f>
        <v>#DIV/0!</v>
      </c>
      <c r="L335" s="21" t="e">
        <f t="shared" ref="L335" si="100">(L333-K333)/K333</f>
        <v>#DIV/0!</v>
      </c>
      <c r="M335" s="21" t="e">
        <f t="shared" ref="M335" si="101">(M333-L333)/L333</f>
        <v>#DIV/0!</v>
      </c>
      <c r="N335" s="21" t="e">
        <f t="shared" ref="N335" si="102">(N333-M333)/M333</f>
        <v>#DIV/0!</v>
      </c>
      <c r="O335" s="21" t="e">
        <f t="shared" ref="O335" si="103">(O333-N333)/N333</f>
        <v>#DIV/0!</v>
      </c>
      <c r="P335" s="21" t="e">
        <f t="shared" ref="P335" si="104">(P333-O333)/O333</f>
        <v>#DIV/0!</v>
      </c>
      <c r="Q335" s="21" t="e">
        <f t="shared" ref="Q335" si="105">(Q333-P333)/P333</f>
        <v>#DIV/0!</v>
      </c>
      <c r="R335" s="21" t="e">
        <f t="shared" ref="R335" si="106">(R333-Q333)/Q333</f>
        <v>#DIV/0!</v>
      </c>
      <c r="S335" s="22" t="e">
        <f t="shared" ref="S335:V335" si="107">(S333-R333)/R333</f>
        <v>#DIV/0!</v>
      </c>
      <c r="T335" s="23" t="e">
        <f t="shared" si="107"/>
        <v>#DIV/0!</v>
      </c>
      <c r="U335" s="23" t="e">
        <f t="shared" si="107"/>
        <v>#DIV/0!</v>
      </c>
      <c r="V335" s="23" t="e">
        <f t="shared" si="107"/>
        <v>#DIV/0!</v>
      </c>
    </row>
    <row r="336" spans="1:23" ht="18" hidden="1" x14ac:dyDescent="0.35">
      <c r="A336" s="2" t="s">
        <v>168</v>
      </c>
      <c r="B336" s="28"/>
      <c r="C336" s="28"/>
      <c r="D336" s="12">
        <f t="shared" ref="D336:V336" si="108">D333/D$8</f>
        <v>0</v>
      </c>
      <c r="E336" s="12">
        <f t="shared" si="108"/>
        <v>0</v>
      </c>
      <c r="F336" s="12">
        <f t="shared" si="108"/>
        <v>0</v>
      </c>
      <c r="G336" s="12">
        <f t="shared" si="108"/>
        <v>0</v>
      </c>
      <c r="H336" s="12">
        <f t="shared" si="108"/>
        <v>0</v>
      </c>
      <c r="I336" s="12">
        <f t="shared" si="108"/>
        <v>0</v>
      </c>
      <c r="J336" s="12">
        <f t="shared" si="108"/>
        <v>0</v>
      </c>
      <c r="K336" s="12">
        <f t="shared" si="108"/>
        <v>0</v>
      </c>
      <c r="L336" s="12">
        <f t="shared" si="108"/>
        <v>0</v>
      </c>
      <c r="M336" s="12">
        <f t="shared" si="108"/>
        <v>0</v>
      </c>
      <c r="N336" s="12">
        <f t="shared" si="108"/>
        <v>0</v>
      </c>
      <c r="O336" s="12">
        <f t="shared" si="108"/>
        <v>0</v>
      </c>
      <c r="P336" s="12">
        <f t="shared" si="108"/>
        <v>0</v>
      </c>
      <c r="Q336" s="12">
        <f t="shared" si="108"/>
        <v>0</v>
      </c>
      <c r="R336" s="12">
        <f t="shared" si="108"/>
        <v>0</v>
      </c>
      <c r="S336" s="12">
        <f t="shared" si="108"/>
        <v>0</v>
      </c>
      <c r="T336" s="27">
        <f t="shared" si="108"/>
        <v>0</v>
      </c>
      <c r="U336" s="27">
        <f t="shared" si="108"/>
        <v>0</v>
      </c>
      <c r="V336" s="27">
        <f t="shared" si="108"/>
        <v>0</v>
      </c>
    </row>
    <row r="337" spans="1:22" ht="18" hidden="1" x14ac:dyDescent="0.35">
      <c r="A337" s="2" t="s">
        <v>351</v>
      </c>
      <c r="B337" s="2" t="s">
        <v>352</v>
      </c>
      <c r="C337" s="28"/>
      <c r="D337" s="2">
        <v>0</v>
      </c>
      <c r="E337" s="2">
        <v>0</v>
      </c>
      <c r="F337" s="2">
        <v>0</v>
      </c>
      <c r="G337" s="2">
        <v>0</v>
      </c>
      <c r="H337" s="2">
        <v>0</v>
      </c>
      <c r="I337" s="2">
        <v>0</v>
      </c>
      <c r="J337" s="2">
        <v>0</v>
      </c>
      <c r="K337" s="2">
        <v>0</v>
      </c>
      <c r="L337" s="2">
        <v>0</v>
      </c>
      <c r="M337" s="2">
        <v>0</v>
      </c>
      <c r="N337" s="2">
        <v>0</v>
      </c>
      <c r="O337" s="2">
        <v>0</v>
      </c>
      <c r="P337" s="2">
        <v>0</v>
      </c>
      <c r="Q337" s="2">
        <v>0</v>
      </c>
      <c r="R337" s="2">
        <v>0</v>
      </c>
      <c r="S337" s="2">
        <v>0</v>
      </c>
      <c r="T337" s="2">
        <v>0</v>
      </c>
      <c r="U337" s="2">
        <v>0</v>
      </c>
      <c r="V337" s="2">
        <v>0</v>
      </c>
    </row>
    <row r="338" spans="1:22" ht="18" hidden="1" x14ac:dyDescent="0.35">
      <c r="A338" s="2" t="s">
        <v>202</v>
      </c>
      <c r="B338" s="2" t="s">
        <v>203</v>
      </c>
      <c r="C338" s="28"/>
      <c r="D338" s="2">
        <v>0</v>
      </c>
      <c r="E338" s="2">
        <v>0</v>
      </c>
      <c r="F338" s="2">
        <v>0</v>
      </c>
      <c r="G338" s="2">
        <v>0</v>
      </c>
      <c r="H338" s="2">
        <v>0</v>
      </c>
      <c r="I338" s="2">
        <v>0</v>
      </c>
      <c r="J338" s="2">
        <v>0</v>
      </c>
      <c r="K338" s="2">
        <v>0</v>
      </c>
      <c r="L338" s="2">
        <v>0</v>
      </c>
      <c r="M338" s="2">
        <v>0</v>
      </c>
      <c r="N338" s="2">
        <v>0</v>
      </c>
      <c r="O338" s="2">
        <v>0</v>
      </c>
      <c r="P338" s="2">
        <v>0</v>
      </c>
      <c r="Q338" s="2">
        <v>0</v>
      </c>
      <c r="R338" s="2">
        <v>0</v>
      </c>
      <c r="S338" s="2">
        <v>0</v>
      </c>
      <c r="T338" s="2">
        <v>0</v>
      </c>
      <c r="U338" s="2">
        <v>0</v>
      </c>
      <c r="V338" s="2">
        <v>0</v>
      </c>
    </row>
    <row r="339" spans="1:22" ht="18" hidden="1" x14ac:dyDescent="0.35">
      <c r="A339" s="2" t="s">
        <v>204</v>
      </c>
      <c r="B339" s="2" t="s">
        <v>205</v>
      </c>
      <c r="C339" s="28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30"/>
    </row>
    <row r="342" spans="1:22" ht="18" x14ac:dyDescent="0.35">
      <c r="A342" s="9" t="s">
        <v>206</v>
      </c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</row>
    <row r="343" spans="1:22" ht="18" x14ac:dyDescent="0.35">
      <c r="A343" s="2" t="s">
        <v>53</v>
      </c>
      <c r="B343" s="28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</row>
    <row r="344" spans="1:22" ht="18" x14ac:dyDescent="0.35">
      <c r="A344" s="6" t="s">
        <v>207</v>
      </c>
      <c r="B344" s="6"/>
      <c r="C344" s="6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</row>
    <row r="345" spans="1:22" ht="18" x14ac:dyDescent="0.35">
      <c r="A345" s="6" t="s">
        <v>208</v>
      </c>
      <c r="B345" s="6"/>
      <c r="C345" s="6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</row>
    <row r="346" spans="1:22" ht="18" x14ac:dyDescent="0.35">
      <c r="A346" s="6" t="s">
        <v>209</v>
      </c>
      <c r="B346" s="6"/>
      <c r="C346" s="6"/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</row>
    <row r="347" spans="1:22" ht="18" x14ac:dyDescent="0.35">
      <c r="A347" s="6" t="s">
        <v>210</v>
      </c>
      <c r="B347" s="6"/>
      <c r="C347" s="6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</row>
    <row r="348" spans="1:22" ht="18" x14ac:dyDescent="0.35">
      <c r="A348" s="6" t="s">
        <v>211</v>
      </c>
      <c r="B348" s="6"/>
      <c r="C348" s="6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</row>
    <row r="349" spans="1:22" ht="18" x14ac:dyDescent="0.35">
      <c r="A349" s="6" t="s">
        <v>212</v>
      </c>
      <c r="B349" s="6"/>
      <c r="C349" s="6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</row>
    <row r="352" spans="1:22" ht="18" x14ac:dyDescent="0.35">
      <c r="A352" s="9" t="s">
        <v>246</v>
      </c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</row>
    <row r="353" spans="1:23" ht="18" x14ac:dyDescent="0.35">
      <c r="A353" s="2" t="s">
        <v>53</v>
      </c>
      <c r="B353" s="28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</row>
    <row r="354" spans="1:23" ht="18" x14ac:dyDescent="0.35">
      <c r="A354" s="4" t="s">
        <v>247</v>
      </c>
      <c r="B354" s="4"/>
      <c r="C354" s="4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</row>
    <row r="355" spans="1:23" ht="18" x14ac:dyDescent="0.35">
      <c r="A355" s="35" t="s">
        <v>248</v>
      </c>
      <c r="B355" s="6"/>
      <c r="C355" s="6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</row>
    <row r="356" spans="1:23" ht="18" hidden="1" x14ac:dyDescent="0.35">
      <c r="A356" s="35" t="s">
        <v>249</v>
      </c>
      <c r="B356" s="6"/>
      <c r="C356" s="6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</row>
    <row r="357" spans="1:23" ht="18" x14ac:dyDescent="0.35">
      <c r="A357" s="2" t="s">
        <v>22</v>
      </c>
      <c r="B357" s="28"/>
      <c r="C357" s="28"/>
      <c r="D357" s="10">
        <f t="shared" ref="D357:Q357" si="109">D363+D364+D366+D368</f>
        <v>5.3613860000000001E-3</v>
      </c>
      <c r="E357" s="10">
        <f t="shared" si="109"/>
        <v>5.2719159999999998E-3</v>
      </c>
      <c r="F357" s="10">
        <f t="shared" si="109"/>
        <v>5.4086499600000002E-3</v>
      </c>
      <c r="G357" s="10">
        <f t="shared" si="109"/>
        <v>5.6444358659999997E-3</v>
      </c>
      <c r="H357" s="10">
        <f t="shared" si="109"/>
        <v>6.2426626440000004E-3</v>
      </c>
      <c r="I357" s="10">
        <f t="shared" si="109"/>
        <v>6.4014375E-3</v>
      </c>
      <c r="J357" s="10">
        <f t="shared" si="109"/>
        <v>6.4211820000000001E-3</v>
      </c>
      <c r="K357" s="10">
        <f t="shared" si="109"/>
        <v>6.1756841999999999E-3</v>
      </c>
      <c r="L357" s="10">
        <f t="shared" si="109"/>
        <v>6.2167632999999998E-3</v>
      </c>
      <c r="M357" s="10">
        <f t="shared" si="109"/>
        <v>6.4651165999999993E-3</v>
      </c>
      <c r="N357" s="10">
        <f t="shared" si="109"/>
        <v>6.4652468999999999E-3</v>
      </c>
      <c r="O357" s="10">
        <f t="shared" si="109"/>
        <v>6.2566126000000001E-3</v>
      </c>
      <c r="P357" s="10">
        <f t="shared" si="109"/>
        <v>6.2275845000000002E-3</v>
      </c>
      <c r="Q357" s="10">
        <f t="shared" si="109"/>
        <v>6.1536509E-3</v>
      </c>
      <c r="R357" s="10">
        <f t="shared" ref="R357:U357" si="110">R363+R364+R366+R368</f>
        <v>6.8352687000000001E-3</v>
      </c>
      <c r="S357" s="10">
        <f t="shared" si="110"/>
        <v>7.4592127000000005E-3</v>
      </c>
      <c r="T357" s="29">
        <f t="shared" si="110"/>
        <v>8.4055005999999991E-3</v>
      </c>
      <c r="U357" s="29">
        <f t="shared" si="110"/>
        <v>7.9732714000000007E-3</v>
      </c>
      <c r="V357" s="29">
        <f>V363+V364+V366+V368</f>
        <v>7.8140641000000004E-3</v>
      </c>
      <c r="W357" s="29">
        <f>W363+W364+W366+W368</f>
        <v>8.0955062999999994E-3</v>
      </c>
    </row>
    <row r="358" spans="1:23" ht="18" x14ac:dyDescent="0.35">
      <c r="A358" s="17" t="s">
        <v>6</v>
      </c>
      <c r="B358" s="17"/>
      <c r="C358" s="17"/>
      <c r="D358" s="17"/>
      <c r="E358" s="18">
        <f t="shared" ref="E358:W358" si="111">(E357-$D357)/$D357</f>
        <v>-1.6687849000239927E-2</v>
      </c>
      <c r="F358" s="18">
        <f t="shared" si="111"/>
        <v>8.8156234227492938E-3</v>
      </c>
      <c r="G358" s="18">
        <f t="shared" si="111"/>
        <v>5.2794159196894168E-2</v>
      </c>
      <c r="H358" s="18">
        <f t="shared" si="111"/>
        <v>0.16437477995428798</v>
      </c>
      <c r="I358" s="18">
        <f t="shared" si="111"/>
        <v>0.19398929679750718</v>
      </c>
      <c r="J358" s="18">
        <f t="shared" si="111"/>
        <v>0.19767201988441049</v>
      </c>
      <c r="K358" s="18">
        <f t="shared" si="111"/>
        <v>0.15188203199695</v>
      </c>
      <c r="L358" s="18">
        <f t="shared" si="111"/>
        <v>0.15954406192727025</v>
      </c>
      <c r="M358" s="18">
        <f t="shared" si="111"/>
        <v>0.20586665462997797</v>
      </c>
      <c r="N358" s="18">
        <f t="shared" si="111"/>
        <v>0.20589095804704227</v>
      </c>
      <c r="O358" s="18">
        <f t="shared" si="111"/>
        <v>0.16697671087289742</v>
      </c>
      <c r="P358" s="18">
        <f t="shared" si="111"/>
        <v>0.16156242061287884</v>
      </c>
      <c r="Q358" s="18">
        <f t="shared" si="111"/>
        <v>0.14777240437454042</v>
      </c>
      <c r="R358" s="18">
        <f t="shared" si="111"/>
        <v>0.27490702963748553</v>
      </c>
      <c r="S358" s="18">
        <f t="shared" si="111"/>
        <v>0.39128439922064934</v>
      </c>
      <c r="T358" s="26">
        <f t="shared" si="111"/>
        <v>0.56778500932408127</v>
      </c>
      <c r="U358" s="26">
        <f t="shared" si="111"/>
        <v>0.4871660798159283</v>
      </c>
      <c r="V358" s="26">
        <f t="shared" si="111"/>
        <v>0.45747090397893386</v>
      </c>
      <c r="W358" s="26">
        <f t="shared" si="111"/>
        <v>0.50996520302772441</v>
      </c>
    </row>
    <row r="359" spans="1:23" ht="18" x14ac:dyDescent="0.35">
      <c r="A359" s="11" t="s">
        <v>7</v>
      </c>
      <c r="B359" s="28"/>
      <c r="C359" s="28"/>
      <c r="D359" s="10"/>
      <c r="E359" s="21">
        <f t="shared" ref="E359:W359" si="112">(E357-D357)/D357</f>
        <v>-1.6687849000239927E-2</v>
      </c>
      <c r="F359" s="21">
        <f t="shared" si="112"/>
        <v>2.5936293370380049E-2</v>
      </c>
      <c r="G359" s="21">
        <f t="shared" si="112"/>
        <v>4.3594225498741555E-2</v>
      </c>
      <c r="H359" s="21">
        <f t="shared" si="112"/>
        <v>0.10598522017115974</v>
      </c>
      <c r="I359" s="21">
        <f t="shared" si="112"/>
        <v>2.5433835697112769E-2</v>
      </c>
      <c r="J359" s="21">
        <f t="shared" si="112"/>
        <v>3.0843853431358338E-3</v>
      </c>
      <c r="K359" s="21">
        <f t="shared" si="112"/>
        <v>-3.8232493643693667E-2</v>
      </c>
      <c r="L359" s="21">
        <f t="shared" si="112"/>
        <v>6.6517488054197932E-3</v>
      </c>
      <c r="M359" s="21">
        <f t="shared" si="112"/>
        <v>3.9948971517059277E-2</v>
      </c>
      <c r="N359" s="21">
        <f t="shared" si="112"/>
        <v>2.0154315546394217E-5</v>
      </c>
      <c r="O359" s="21">
        <f t="shared" si="112"/>
        <v>-3.2270121037450208E-2</v>
      </c>
      <c r="P359" s="21">
        <f t="shared" si="112"/>
        <v>-4.6395872424640746E-3</v>
      </c>
      <c r="Q359" s="21">
        <f t="shared" si="112"/>
        <v>-1.1871954527473723E-2</v>
      </c>
      <c r="R359" s="21">
        <f t="shared" si="112"/>
        <v>0.11076640697963547</v>
      </c>
      <c r="S359" s="22">
        <f t="shared" si="112"/>
        <v>9.1283024469835453E-2</v>
      </c>
      <c r="T359" s="23">
        <f t="shared" si="112"/>
        <v>0.12686163246155974</v>
      </c>
      <c r="U359" s="23">
        <f t="shared" si="112"/>
        <v>-5.1422184182581404E-2</v>
      </c>
      <c r="V359" s="23">
        <f t="shared" si="112"/>
        <v>-1.9967625835488337E-2</v>
      </c>
      <c r="W359" s="23">
        <f t="shared" si="112"/>
        <v>3.6017390745489146E-2</v>
      </c>
    </row>
    <row r="360" spans="1:23" ht="18" x14ac:dyDescent="0.35">
      <c r="A360" s="2" t="s">
        <v>168</v>
      </c>
      <c r="B360" s="28"/>
      <c r="C360" s="28"/>
      <c r="D360" s="12">
        <f t="shared" ref="D360:U360" si="113">D357/D$8</f>
        <v>1.9065781464096233E-4</v>
      </c>
      <c r="E360" s="12">
        <f t="shared" si="113"/>
        <v>2.0316135832154023E-4</v>
      </c>
      <c r="F360" s="12">
        <f t="shared" si="113"/>
        <v>2.4225488980064404E-4</v>
      </c>
      <c r="G360" s="12">
        <f t="shared" si="113"/>
        <v>2.8898795168895392E-4</v>
      </c>
      <c r="H360" s="12">
        <f t="shared" si="113"/>
        <v>3.3094184487120068E-4</v>
      </c>
      <c r="I360" s="12">
        <f t="shared" si="113"/>
        <v>3.5343740763464822E-4</v>
      </c>
      <c r="J360" s="12">
        <f t="shared" si="113"/>
        <v>3.3412721266900901E-4</v>
      </c>
      <c r="K360" s="12">
        <f t="shared" si="113"/>
        <v>3.6326502251635915E-4</v>
      </c>
      <c r="L360" s="12">
        <f t="shared" si="113"/>
        <v>4.2029818819068731E-4</v>
      </c>
      <c r="M360" s="12">
        <f t="shared" si="113"/>
        <v>4.8185652008733861E-4</v>
      </c>
      <c r="N360" s="12">
        <f t="shared" si="113"/>
        <v>4.2063033778229483E-4</v>
      </c>
      <c r="O360" s="12">
        <f t="shared" si="113"/>
        <v>4.1720103807845458E-4</v>
      </c>
      <c r="P360" s="12">
        <f t="shared" si="113"/>
        <v>4.6483852814464897E-4</v>
      </c>
      <c r="Q360" s="12">
        <f t="shared" si="113"/>
        <v>4.60591479167314E-4</v>
      </c>
      <c r="R360" s="12">
        <f t="shared" si="113"/>
        <v>5.647296080598306E-4</v>
      </c>
      <c r="S360" s="12">
        <f t="shared" si="113"/>
        <v>6.5055837267905426E-4</v>
      </c>
      <c r="T360" s="27">
        <f t="shared" si="113"/>
        <v>7.3170675165072153E-4</v>
      </c>
      <c r="U360" s="27">
        <f t="shared" si="113"/>
        <v>6.847566313497275E-4</v>
      </c>
      <c r="V360" s="27">
        <f>V357/V$8</f>
        <v>8.4654053077383375E-4</v>
      </c>
      <c r="W360" s="27">
        <f>W357/W$8</f>
        <v>8.7807899482689688E-4</v>
      </c>
    </row>
    <row r="361" spans="1:23" ht="18" hidden="1" x14ac:dyDescent="0.35">
      <c r="A361" s="2" t="s">
        <v>250</v>
      </c>
      <c r="B361" s="2" t="s">
        <v>251</v>
      </c>
      <c r="C361" s="28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30"/>
      <c r="V361" s="27">
        <f>V358/V$8</f>
        <v>4.9560338501435153E-2</v>
      </c>
    </row>
    <row r="362" spans="1:23" ht="18" hidden="1" x14ac:dyDescent="0.35">
      <c r="A362" s="2" t="s">
        <v>252</v>
      </c>
      <c r="B362" s="2" t="s">
        <v>253</v>
      </c>
      <c r="C362" s="28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30"/>
      <c r="V362" s="27">
        <f>V359/V$8</f>
        <v>-2.1632027017883834E-3</v>
      </c>
    </row>
    <row r="363" spans="1:23" ht="18" x14ac:dyDescent="0.35">
      <c r="A363" s="2" t="s">
        <v>254</v>
      </c>
      <c r="B363" s="2" t="s">
        <v>255</v>
      </c>
      <c r="C363" s="28"/>
      <c r="D363" s="2">
        <v>1.5669100000000001E-4</v>
      </c>
      <c r="E363" s="2">
        <v>1.4502499999999999E-4</v>
      </c>
      <c r="F363" s="2">
        <v>8.6369599999999994E-6</v>
      </c>
      <c r="G363" s="2">
        <v>2.66866E-7</v>
      </c>
      <c r="H363" s="2">
        <v>8.2964400000000001E-7</v>
      </c>
      <c r="I363" s="2">
        <v>3.8664500000000002E-5</v>
      </c>
      <c r="J363" s="2">
        <v>1.9071100000000001E-4</v>
      </c>
      <c r="K363" s="2">
        <v>4.60586E-5</v>
      </c>
      <c r="L363" s="2">
        <v>3.5361200000000003E-5</v>
      </c>
      <c r="M363" s="2">
        <v>9.0403599999999996E-5</v>
      </c>
      <c r="N363" s="2">
        <v>2.5324899999999999E-4</v>
      </c>
      <c r="O363" s="2">
        <v>1.45222E-5</v>
      </c>
      <c r="P363" s="2">
        <v>4.0831399999999997E-5</v>
      </c>
      <c r="Q363" s="2">
        <v>2.2284099999999999E-5</v>
      </c>
      <c r="R363" s="2">
        <v>5.0278799999999997E-5</v>
      </c>
      <c r="S363" s="2">
        <v>5.2192699999999999E-5</v>
      </c>
      <c r="T363" s="30">
        <v>3.3949599999999998E-5</v>
      </c>
      <c r="U363" s="30">
        <v>4.6106400000000003E-5</v>
      </c>
      <c r="V363" s="30">
        <v>4.5299100000000001E-5</v>
      </c>
      <c r="W363" s="76">
        <v>4.61793E-5</v>
      </c>
    </row>
    <row r="364" spans="1:23" ht="18" x14ac:dyDescent="0.35">
      <c r="A364" s="2" t="s">
        <v>256</v>
      </c>
      <c r="B364" s="2" t="s">
        <v>257</v>
      </c>
      <c r="C364" s="28"/>
      <c r="D364" s="2">
        <v>2.8699599999999997E-4</v>
      </c>
      <c r="E364" s="2">
        <v>2.1012200000000001E-4</v>
      </c>
      <c r="F364" s="2">
        <v>5.6967400000000005E-4</v>
      </c>
      <c r="G364" s="2">
        <v>7.6289399999999996E-4</v>
      </c>
      <c r="H364" s="2">
        <v>8.1875600000000002E-4</v>
      </c>
      <c r="I364" s="2">
        <v>7.6040400000000001E-4</v>
      </c>
      <c r="J364" s="2">
        <v>4.2976800000000002E-4</v>
      </c>
      <c r="K364" s="2">
        <v>4.3259700000000002E-5</v>
      </c>
      <c r="L364" s="2">
        <v>1.562E-5</v>
      </c>
      <c r="M364" s="2">
        <v>1.89035E-5</v>
      </c>
      <c r="N364" s="2">
        <v>3.4591800000000002E-4</v>
      </c>
      <c r="O364" s="2">
        <v>3.9314900000000003E-4</v>
      </c>
      <c r="P364" s="2">
        <v>4.6347000000000001E-4</v>
      </c>
      <c r="Q364" s="2">
        <v>4.6854299999999998E-4</v>
      </c>
      <c r="R364" s="2">
        <v>7.2244400000000004E-4</v>
      </c>
      <c r="S364" s="2">
        <v>1.1865490000000001E-3</v>
      </c>
      <c r="T364" s="30">
        <v>2.0638900000000001E-3</v>
      </c>
      <c r="U364" s="30">
        <v>1.6522220000000001E-3</v>
      </c>
      <c r="V364" s="30">
        <v>1.42673E-3</v>
      </c>
      <c r="W364" s="76">
        <v>1.5502440000000001E-3</v>
      </c>
    </row>
    <row r="365" spans="1:23" ht="18" hidden="1" x14ac:dyDescent="0.35">
      <c r="A365" s="2" t="s">
        <v>258</v>
      </c>
      <c r="B365" s="2" t="s">
        <v>259</v>
      </c>
      <c r="C365" s="28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30"/>
      <c r="U365" s="30"/>
      <c r="V365" s="30"/>
      <c r="W365" s="76"/>
    </row>
    <row r="366" spans="1:23" ht="18" x14ac:dyDescent="0.35">
      <c r="A366" s="2" t="s">
        <v>260</v>
      </c>
      <c r="B366" s="2" t="s">
        <v>261</v>
      </c>
      <c r="C366" s="28"/>
      <c r="D366" s="2">
        <v>0</v>
      </c>
      <c r="E366" s="2">
        <v>0</v>
      </c>
      <c r="F366" s="2">
        <v>0</v>
      </c>
      <c r="G366" s="2">
        <v>0</v>
      </c>
      <c r="H366" s="2">
        <v>0</v>
      </c>
      <c r="I366" s="2">
        <v>0</v>
      </c>
      <c r="J366" s="2">
        <v>2.0339999999999999E-6</v>
      </c>
      <c r="K366" s="2">
        <v>2.4119899999999999E-5</v>
      </c>
      <c r="L366" s="2">
        <v>3.5900099999999999E-5</v>
      </c>
      <c r="M366" s="2">
        <v>4.6951499999999999E-5</v>
      </c>
      <c r="N366" s="2">
        <v>5.9358899999999998E-5</v>
      </c>
      <c r="O366" s="2">
        <v>6.46134E-5</v>
      </c>
      <c r="P366" s="2">
        <v>6.3698100000000006E-5</v>
      </c>
      <c r="Q366" s="2">
        <v>6.4477800000000001E-5</v>
      </c>
      <c r="R366" s="2">
        <v>8.3088899999999997E-5</v>
      </c>
      <c r="S366" s="2">
        <v>1.2483700000000001E-4</v>
      </c>
      <c r="T366" s="30">
        <v>1.5392300000000001E-4</v>
      </c>
      <c r="U366" s="30">
        <v>1.73754E-4</v>
      </c>
      <c r="V366" s="30">
        <v>2.2204500000000001E-4</v>
      </c>
      <c r="W366" s="76">
        <v>2.5480899999999999E-4</v>
      </c>
    </row>
    <row r="367" spans="1:23" ht="18" hidden="1" x14ac:dyDescent="0.35">
      <c r="A367" s="2" t="s">
        <v>262</v>
      </c>
      <c r="B367" s="2" t="s">
        <v>263</v>
      </c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U367" s="30"/>
      <c r="V367" s="30"/>
      <c r="W367" s="76"/>
    </row>
    <row r="368" spans="1:23" ht="18" x14ac:dyDescent="0.35">
      <c r="A368" s="2" t="s">
        <v>264</v>
      </c>
      <c r="B368" s="2" t="s">
        <v>265</v>
      </c>
      <c r="C368" s="28"/>
      <c r="D368" s="30">
        <v>4.9176990000000002E-3</v>
      </c>
      <c r="E368" s="30">
        <v>4.9167689999999997E-3</v>
      </c>
      <c r="F368" s="30">
        <v>4.8303390000000003E-3</v>
      </c>
      <c r="G368" s="30">
        <v>4.881275E-3</v>
      </c>
      <c r="H368" s="30">
        <v>5.4230770000000001E-3</v>
      </c>
      <c r="I368" s="30">
        <v>5.6023690000000003E-3</v>
      </c>
      <c r="J368" s="30">
        <v>5.7986690000000002E-3</v>
      </c>
      <c r="K368" s="30">
        <v>6.0622460000000003E-3</v>
      </c>
      <c r="L368" s="30">
        <v>6.1298819999999997E-3</v>
      </c>
      <c r="M368" s="30">
        <v>6.3088579999999997E-3</v>
      </c>
      <c r="N368" s="30">
        <v>5.8067209999999999E-3</v>
      </c>
      <c r="O368" s="30">
        <v>5.784328E-3</v>
      </c>
      <c r="P368" s="30">
        <v>5.659585E-3</v>
      </c>
      <c r="Q368" s="30">
        <v>5.5983459999999997E-3</v>
      </c>
      <c r="R368" s="30">
        <v>5.9794569999999997E-3</v>
      </c>
      <c r="S368" s="30">
        <v>6.0956339999999999E-3</v>
      </c>
      <c r="T368" s="30">
        <v>6.1537379999999997E-3</v>
      </c>
      <c r="U368" s="30">
        <v>6.1011889999999999E-3</v>
      </c>
      <c r="V368" s="30">
        <v>6.1199899999999996E-3</v>
      </c>
      <c r="W368" s="76">
        <v>6.2442740000000002E-3</v>
      </c>
    </row>
    <row r="369" spans="1:21" ht="18" x14ac:dyDescent="0.35">
      <c r="A369" s="28"/>
      <c r="B369" s="28"/>
      <c r="C369" s="28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28"/>
    </row>
    <row r="370" spans="1:21" ht="18" x14ac:dyDescent="0.35">
      <c r="A370" s="28"/>
      <c r="B370" s="28"/>
      <c r="C370" s="28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28"/>
    </row>
    <row r="371" spans="1:21" ht="18" x14ac:dyDescent="0.35">
      <c r="A371" s="9" t="s">
        <v>266</v>
      </c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</row>
    <row r="372" spans="1:21" ht="18" x14ac:dyDescent="0.35">
      <c r="A372" s="6" t="s">
        <v>267</v>
      </c>
      <c r="B372" s="28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</row>
    <row r="373" spans="1:21" ht="18" hidden="1" x14ac:dyDescent="0.35">
      <c r="A373" s="2" t="s">
        <v>22</v>
      </c>
      <c r="B373" s="28"/>
      <c r="C373" s="28"/>
      <c r="D373" s="10">
        <v>0</v>
      </c>
      <c r="E373" s="10">
        <v>0</v>
      </c>
      <c r="F373" s="10">
        <v>0</v>
      </c>
      <c r="G373" s="10">
        <v>0</v>
      </c>
      <c r="H373" s="10">
        <v>0</v>
      </c>
      <c r="I373" s="10">
        <v>0</v>
      </c>
      <c r="J373" s="10">
        <v>0</v>
      </c>
      <c r="K373" s="10">
        <v>0</v>
      </c>
      <c r="L373" s="10">
        <v>0</v>
      </c>
      <c r="M373" s="10">
        <v>0</v>
      </c>
      <c r="N373" s="10">
        <v>0</v>
      </c>
      <c r="O373" s="10">
        <v>0</v>
      </c>
      <c r="P373" s="10">
        <v>0</v>
      </c>
      <c r="Q373" s="10">
        <v>0</v>
      </c>
      <c r="R373" s="10">
        <v>0</v>
      </c>
      <c r="S373" s="10">
        <v>0</v>
      </c>
    </row>
    <row r="374" spans="1:21" ht="18" hidden="1" x14ac:dyDescent="0.35">
      <c r="A374" s="17" t="s">
        <v>6</v>
      </c>
      <c r="B374" s="17"/>
      <c r="C374" s="17"/>
      <c r="D374" s="17"/>
      <c r="E374" s="18" t="e">
        <v>#DIV/0!</v>
      </c>
      <c r="F374" s="18" t="e">
        <v>#DIV/0!</v>
      </c>
      <c r="G374" s="18" t="e">
        <v>#DIV/0!</v>
      </c>
      <c r="H374" s="18" t="e">
        <v>#DIV/0!</v>
      </c>
      <c r="I374" s="18" t="e">
        <v>#DIV/0!</v>
      </c>
      <c r="J374" s="18" t="e">
        <v>#DIV/0!</v>
      </c>
      <c r="K374" s="18" t="e">
        <v>#DIV/0!</v>
      </c>
      <c r="L374" s="18" t="e">
        <v>#DIV/0!</v>
      </c>
      <c r="M374" s="18" t="e">
        <v>#DIV/0!</v>
      </c>
      <c r="N374" s="18" t="e">
        <v>#DIV/0!</v>
      </c>
      <c r="O374" s="18" t="e">
        <v>#DIV/0!</v>
      </c>
      <c r="P374" s="18" t="e">
        <v>#DIV/0!</v>
      </c>
      <c r="Q374" s="18" t="e">
        <v>#DIV/0!</v>
      </c>
      <c r="R374" s="18" t="e">
        <v>#DIV/0!</v>
      </c>
      <c r="S374" s="18" t="e">
        <v>#DIV/0!</v>
      </c>
    </row>
    <row r="375" spans="1:21" ht="18" hidden="1" x14ac:dyDescent="0.35">
      <c r="A375" s="11" t="s">
        <v>7</v>
      </c>
      <c r="B375" s="28"/>
      <c r="C375" s="28"/>
      <c r="D375" s="10"/>
      <c r="E375" s="12" t="e">
        <v>#DIV/0!</v>
      </c>
      <c r="F375" s="12" t="e">
        <v>#DIV/0!</v>
      </c>
      <c r="G375" s="12" t="e">
        <v>#DIV/0!</v>
      </c>
      <c r="H375" s="12" t="e">
        <v>#DIV/0!</v>
      </c>
      <c r="I375" s="12" t="e">
        <v>#DIV/0!</v>
      </c>
      <c r="J375" s="12" t="e">
        <v>#DIV/0!</v>
      </c>
      <c r="K375" s="12" t="e">
        <v>#DIV/0!</v>
      </c>
      <c r="L375" s="12" t="e">
        <v>#DIV/0!</v>
      </c>
      <c r="M375" s="12" t="e">
        <v>#DIV/0!</v>
      </c>
      <c r="N375" s="12" t="e">
        <v>#DIV/0!</v>
      </c>
      <c r="O375" s="12" t="e">
        <v>#DIV/0!</v>
      </c>
      <c r="P375" s="12" t="e">
        <v>#DIV/0!</v>
      </c>
      <c r="Q375" s="12" t="e">
        <v>#DIV/0!</v>
      </c>
      <c r="R375" s="12" t="e">
        <v>#DIV/0!</v>
      </c>
      <c r="S375" s="12" t="e">
        <v>#DIV/0!</v>
      </c>
    </row>
    <row r="376" spans="1:21" ht="18" hidden="1" x14ac:dyDescent="0.35">
      <c r="A376" s="2" t="s">
        <v>168</v>
      </c>
      <c r="B376" s="28"/>
      <c r="C376" s="28"/>
      <c r="D376" s="40">
        <v>0</v>
      </c>
      <c r="E376" s="40">
        <v>0</v>
      </c>
      <c r="F376" s="40">
        <v>0</v>
      </c>
      <c r="G376" s="40">
        <v>0</v>
      </c>
      <c r="H376" s="40">
        <v>0</v>
      </c>
      <c r="I376" s="40">
        <v>0</v>
      </c>
      <c r="J376" s="40">
        <v>0</v>
      </c>
      <c r="K376" s="40">
        <v>0</v>
      </c>
      <c r="L376" s="40">
        <v>0</v>
      </c>
      <c r="M376" s="40">
        <v>0</v>
      </c>
      <c r="N376" s="40">
        <v>0</v>
      </c>
      <c r="O376" s="40">
        <v>0</v>
      </c>
      <c r="P376" s="40">
        <v>0</v>
      </c>
      <c r="Q376" s="40">
        <v>0</v>
      </c>
      <c r="R376" s="40">
        <v>0</v>
      </c>
      <c r="S376" s="40">
        <v>0</v>
      </c>
    </row>
    <row r="377" spans="1:21" ht="18" x14ac:dyDescent="0.35">
      <c r="A377" s="28"/>
      <c r="B377" s="28"/>
      <c r="C377" s="28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28"/>
    </row>
    <row r="378" spans="1:21" ht="18" x14ac:dyDescent="0.35">
      <c r="A378" s="28"/>
      <c r="B378" s="28"/>
      <c r="C378" s="28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28"/>
    </row>
    <row r="379" spans="1:21" ht="18" x14ac:dyDescent="0.35">
      <c r="A379" s="28"/>
      <c r="B379" s="28"/>
      <c r="C379" s="28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28"/>
    </row>
    <row r="380" spans="1:21" ht="18" x14ac:dyDescent="0.35">
      <c r="A380" s="28"/>
      <c r="B380" s="28"/>
      <c r="C380" s="28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28"/>
    </row>
    <row r="381" spans="1:21" ht="18" x14ac:dyDescent="0.35">
      <c r="A381" s="28"/>
      <c r="B381" s="28"/>
      <c r="C381" s="28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28"/>
    </row>
    <row r="382" spans="1:21" s="59" customFormat="1" ht="18" x14ac:dyDescent="0.35">
      <c r="A382" s="42"/>
      <c r="B382" s="42"/>
      <c r="C382" s="42"/>
      <c r="D382" s="43"/>
      <c r="E382" s="43"/>
      <c r="F382" s="43"/>
      <c r="G382" s="43"/>
      <c r="H382" s="43"/>
      <c r="I382" s="43"/>
      <c r="J382" s="43"/>
      <c r="K382" s="43"/>
      <c r="L382" s="43"/>
      <c r="M382" s="43"/>
      <c r="N382" s="43"/>
      <c r="O382" s="43"/>
      <c r="P382" s="43"/>
      <c r="Q382" s="43"/>
      <c r="R382" s="43"/>
      <c r="S382" s="42"/>
      <c r="T382" s="42"/>
      <c r="U382" s="42"/>
    </row>
    <row r="383" spans="1:21" ht="18" x14ac:dyDescent="0.35">
      <c r="A383" s="28"/>
      <c r="B383" s="28"/>
      <c r="C383" s="28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28"/>
    </row>
    <row r="384" spans="1:21" ht="18" x14ac:dyDescent="0.35">
      <c r="A384" s="2" t="s">
        <v>268</v>
      </c>
      <c r="B384" s="28"/>
      <c r="C384" s="28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28"/>
    </row>
    <row r="385" spans="1:23" ht="18" x14ac:dyDescent="0.35">
      <c r="A385" s="2" t="s">
        <v>269</v>
      </c>
      <c r="B385" s="28"/>
      <c r="C385" s="28"/>
      <c r="D385" s="10">
        <f t="shared" ref="D385:W385" si="114">D24+D84+D133+D196+D272+D290+D312+D333+D357</f>
        <v>28.12046288318318</v>
      </c>
      <c r="E385" s="10">
        <f t="shared" si="114"/>
        <v>25.949403191409182</v>
      </c>
      <c r="F385" s="10">
        <f t="shared" si="114"/>
        <v>22.326277766574183</v>
      </c>
      <c r="G385" s="10">
        <f t="shared" si="114"/>
        <v>19.531734222869154</v>
      </c>
      <c r="H385" s="10">
        <f t="shared" si="114"/>
        <v>18.863322184082165</v>
      </c>
      <c r="I385" s="10">
        <f t="shared" si="114"/>
        <v>18.111941072794501</v>
      </c>
      <c r="J385" s="10">
        <f t="shared" si="114"/>
        <v>19.217776213758771</v>
      </c>
      <c r="K385" s="10">
        <f t="shared" si="114"/>
        <v>17.000492250040082</v>
      </c>
      <c r="L385" s="10">
        <f t="shared" si="114"/>
        <v>14.79131596251251</v>
      </c>
      <c r="M385" s="10">
        <f t="shared" si="114"/>
        <v>13.417098929839467</v>
      </c>
      <c r="N385" s="10">
        <f t="shared" si="114"/>
        <v>15.370377072863938</v>
      </c>
      <c r="O385" s="10">
        <f t="shared" si="114"/>
        <v>14.996637181960809</v>
      </c>
      <c r="P385" s="10">
        <f t="shared" si="114"/>
        <v>13.39730707103111</v>
      </c>
      <c r="Q385" s="10">
        <f t="shared" si="114"/>
        <v>13.360322928954208</v>
      </c>
      <c r="R385" s="10">
        <f t="shared" si="114"/>
        <v>12.103613131748235</v>
      </c>
      <c r="S385" s="10">
        <f t="shared" si="114"/>
        <v>11.465862270409856</v>
      </c>
      <c r="T385" s="10">
        <f t="shared" si="114"/>
        <v>11.487526363583896</v>
      </c>
      <c r="U385" s="10">
        <f t="shared" si="114"/>
        <v>11.643949156481831</v>
      </c>
      <c r="V385" s="10">
        <f t="shared" si="114"/>
        <v>9.2305847339135205</v>
      </c>
      <c r="W385" s="10">
        <f t="shared" si="114"/>
        <v>9.219564922625139</v>
      </c>
    </row>
    <row r="386" spans="1:23" ht="18" x14ac:dyDescent="0.35">
      <c r="A386" s="2" t="s">
        <v>5</v>
      </c>
      <c r="B386" s="28"/>
      <c r="C386" s="28"/>
      <c r="D386" s="10">
        <f t="shared" ref="D386:W386" si="115">D8</f>
        <v>28.120462883183183</v>
      </c>
      <c r="E386" s="10">
        <f t="shared" si="115"/>
        <v>25.949403191409179</v>
      </c>
      <c r="F386" s="10">
        <f t="shared" si="115"/>
        <v>22.326277766574194</v>
      </c>
      <c r="G386" s="10">
        <f t="shared" si="115"/>
        <v>19.531734222869158</v>
      </c>
      <c r="H386" s="10">
        <f t="shared" si="115"/>
        <v>18.863322184082172</v>
      </c>
      <c r="I386" s="10">
        <f t="shared" si="115"/>
        <v>18.111941072794508</v>
      </c>
      <c r="J386" s="10">
        <f t="shared" si="115"/>
        <v>19.217776213758771</v>
      </c>
      <c r="K386" s="10">
        <f t="shared" si="115"/>
        <v>17.000492250040082</v>
      </c>
      <c r="L386" s="10">
        <f t="shared" si="115"/>
        <v>14.79131596251251</v>
      </c>
      <c r="M386" s="10">
        <f t="shared" si="115"/>
        <v>13.417098929839465</v>
      </c>
      <c r="N386" s="10">
        <f t="shared" si="115"/>
        <v>15.370377072863942</v>
      </c>
      <c r="O386" s="10">
        <f t="shared" si="115"/>
        <v>14.996637181960811</v>
      </c>
      <c r="P386" s="10">
        <f t="shared" si="115"/>
        <v>13.397307071031111</v>
      </c>
      <c r="Q386" s="10">
        <f t="shared" si="115"/>
        <v>13.360322928954208</v>
      </c>
      <c r="R386" s="10">
        <f t="shared" si="115"/>
        <v>12.103613131748235</v>
      </c>
      <c r="S386" s="10">
        <f t="shared" si="115"/>
        <v>11.465862270409854</v>
      </c>
      <c r="T386" s="10">
        <f t="shared" si="115"/>
        <v>11.487526363583898</v>
      </c>
      <c r="U386" s="10">
        <f t="shared" si="115"/>
        <v>11.643949156481833</v>
      </c>
      <c r="V386" s="10">
        <f t="shared" si="115"/>
        <v>9.2305847339135223</v>
      </c>
      <c r="W386" s="10">
        <f t="shared" si="115"/>
        <v>9.219564922625139</v>
      </c>
    </row>
    <row r="387" spans="1:23" ht="18" hidden="1" x14ac:dyDescent="0.35">
      <c r="A387" s="2" t="s">
        <v>270</v>
      </c>
      <c r="B387" s="28"/>
      <c r="C387" s="28"/>
      <c r="D387" s="44">
        <f t="shared" ref="D387:W387" si="116">D385-D386</f>
        <v>0</v>
      </c>
      <c r="E387" s="44">
        <f t="shared" si="116"/>
        <v>0</v>
      </c>
      <c r="F387" s="44">
        <f t="shared" si="116"/>
        <v>0</v>
      </c>
      <c r="G387" s="44">
        <f t="shared" si="116"/>
        <v>0</v>
      </c>
      <c r="H387" s="44">
        <f t="shared" si="116"/>
        <v>0</v>
      </c>
      <c r="I387" s="44">
        <f t="shared" si="116"/>
        <v>0</v>
      </c>
      <c r="J387" s="44">
        <f t="shared" si="116"/>
        <v>0</v>
      </c>
      <c r="K387" s="44">
        <f t="shared" si="116"/>
        <v>0</v>
      </c>
      <c r="L387" s="44">
        <f t="shared" si="116"/>
        <v>0</v>
      </c>
      <c r="M387" s="44">
        <f t="shared" si="116"/>
        <v>0</v>
      </c>
      <c r="N387" s="44">
        <f t="shared" si="116"/>
        <v>0</v>
      </c>
      <c r="O387" s="44">
        <f t="shared" si="116"/>
        <v>0</v>
      </c>
      <c r="P387" s="44">
        <f t="shared" si="116"/>
        <v>0</v>
      </c>
      <c r="Q387" s="44">
        <f t="shared" si="116"/>
        <v>0</v>
      </c>
      <c r="R387" s="44">
        <f t="shared" si="116"/>
        <v>0</v>
      </c>
      <c r="S387" s="44">
        <f t="shared" si="116"/>
        <v>0</v>
      </c>
      <c r="T387" s="44">
        <f t="shared" si="116"/>
        <v>0</v>
      </c>
      <c r="U387" s="44">
        <f t="shared" si="116"/>
        <v>0</v>
      </c>
      <c r="V387" s="44">
        <f t="shared" si="116"/>
        <v>0</v>
      </c>
      <c r="W387" s="44">
        <f t="shared" si="116"/>
        <v>0</v>
      </c>
    </row>
    <row r="388" spans="1:23" ht="18" x14ac:dyDescent="0.35">
      <c r="A388" s="28"/>
      <c r="B388" s="28"/>
      <c r="C388" s="28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28"/>
    </row>
    <row r="389" spans="1:23" ht="18" x14ac:dyDescent="0.35">
      <c r="A389" s="28"/>
      <c r="B389" s="28"/>
      <c r="C389" s="28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28"/>
    </row>
    <row r="390" spans="1:23" ht="18" x14ac:dyDescent="0.35">
      <c r="A390" s="28"/>
      <c r="B390" s="28"/>
      <c r="C390" s="28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28"/>
    </row>
    <row r="391" spans="1:23" ht="18" x14ac:dyDescent="0.35">
      <c r="A391" s="28"/>
      <c r="B391" s="28"/>
      <c r="C391" s="28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28"/>
    </row>
    <row r="392" spans="1:23" ht="18" x14ac:dyDescent="0.35">
      <c r="A392" s="28"/>
      <c r="B392" s="28"/>
      <c r="C392" s="28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28"/>
    </row>
    <row r="393" spans="1:23" ht="18" x14ac:dyDescent="0.35">
      <c r="A393" s="28"/>
      <c r="B393" s="28"/>
      <c r="C393" s="28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28"/>
    </row>
  </sheetData>
  <mergeCells count="15">
    <mergeCell ref="D111:S111"/>
    <mergeCell ref="D90:S90"/>
    <mergeCell ref="D94:S94"/>
    <mergeCell ref="D95:S95"/>
    <mergeCell ref="D104:S104"/>
    <mergeCell ref="D108:S108"/>
    <mergeCell ref="D179:S179"/>
    <mergeCell ref="D182:S182"/>
    <mergeCell ref="D186:S186"/>
    <mergeCell ref="D115:S115"/>
    <mergeCell ref="D118:S118"/>
    <mergeCell ref="D122:S122"/>
    <mergeCell ref="D168:S168"/>
    <mergeCell ref="D172:S172"/>
    <mergeCell ref="D175:S175"/>
  </mergeCells>
  <phoneticPr fontId="19" type="noConversion"/>
  <pageMargins left="0.7" right="0.7" top="0.75" bottom="0.75" header="0.3" footer="0.3"/>
  <ignoredErrors>
    <ignoredError sqref="W10:AC10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0F5C3-8FCE-41DA-AD11-731414AE460D}">
  <dimension ref="A1:AC51"/>
  <sheetViews>
    <sheetView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G43" sqref="G43"/>
    </sheetView>
  </sheetViews>
  <sheetFormatPr defaultColWidth="9.21875" defaultRowHeight="18" x14ac:dyDescent="0.35"/>
  <cols>
    <col min="1" max="1" width="13.21875" style="2" customWidth="1"/>
    <col min="2" max="2" width="9.21875" style="2"/>
    <col min="3" max="3" width="69" style="2" customWidth="1"/>
    <col min="4" max="4" width="11.77734375" style="2" customWidth="1"/>
    <col min="5" max="7" width="10.21875" style="2" bestFit="1" customWidth="1"/>
    <col min="8" max="10" width="9.5546875" style="2" bestFit="1" customWidth="1"/>
    <col min="11" max="18" width="10.21875" style="2" bestFit="1" customWidth="1"/>
    <col min="19" max="19" width="10.77734375" style="2" customWidth="1"/>
    <col min="20" max="16384" width="9.21875" style="2"/>
  </cols>
  <sheetData>
    <row r="1" spans="1:29" ht="20.399999999999999" x14ac:dyDescent="0.45">
      <c r="A1" s="2" t="s">
        <v>1</v>
      </c>
      <c r="B1" s="3" t="s">
        <v>305</v>
      </c>
    </row>
    <row r="2" spans="1:29" x14ac:dyDescent="0.35">
      <c r="A2" s="2" t="s">
        <v>4</v>
      </c>
      <c r="D2" s="2">
        <v>2005</v>
      </c>
      <c r="E2" s="2">
        <v>2006</v>
      </c>
      <c r="F2" s="2">
        <v>2007</v>
      </c>
      <c r="G2" s="2">
        <v>2008</v>
      </c>
      <c r="H2" s="2">
        <v>2009</v>
      </c>
      <c r="I2" s="2">
        <v>2010</v>
      </c>
      <c r="J2" s="2">
        <v>2011</v>
      </c>
      <c r="K2" s="2">
        <v>2012</v>
      </c>
      <c r="L2" s="2">
        <v>2013</v>
      </c>
      <c r="M2" s="2">
        <v>2014</v>
      </c>
      <c r="N2" s="2">
        <v>2015</v>
      </c>
      <c r="O2" s="2">
        <v>2016</v>
      </c>
      <c r="P2" s="2">
        <v>2017</v>
      </c>
      <c r="Q2" s="2">
        <v>2018</v>
      </c>
      <c r="R2" s="2">
        <v>2019</v>
      </c>
      <c r="S2" s="7">
        <v>2020</v>
      </c>
      <c r="T2" s="7">
        <v>2021</v>
      </c>
      <c r="U2" s="7">
        <v>2022</v>
      </c>
      <c r="V2" s="7">
        <v>2023</v>
      </c>
      <c r="W2" s="7">
        <v>2024</v>
      </c>
      <c r="X2" s="8">
        <v>2025</v>
      </c>
      <c r="Y2" s="8">
        <v>2026</v>
      </c>
      <c r="Z2" s="8">
        <v>2027</v>
      </c>
      <c r="AA2" s="8">
        <v>2028</v>
      </c>
      <c r="AB2" s="8">
        <v>2029</v>
      </c>
      <c r="AC2" s="8">
        <v>2030</v>
      </c>
    </row>
    <row r="4" spans="1:29" ht="24" x14ac:dyDescent="0.5">
      <c r="A4" s="1" t="s">
        <v>310</v>
      </c>
    </row>
    <row r="6" spans="1:29" x14ac:dyDescent="0.35">
      <c r="C6" s="2" t="str">
        <f>'[1]SO2 analize LT'!A16</f>
        <v>ENERGIJOS GAMYBA</v>
      </c>
      <c r="D6" s="10">
        <f>'SO2 analize LT'!D24</f>
        <v>20.639598000000003</v>
      </c>
      <c r="E6" s="10">
        <f>'SO2 analize LT'!E24</f>
        <v>18.123249000000001</v>
      </c>
      <c r="F6" s="10">
        <f>'SO2 analize LT'!F24</f>
        <v>16.669014000000001</v>
      </c>
      <c r="G6" s="10">
        <f>'SO2 analize LT'!G24</f>
        <v>9.9292339999999992</v>
      </c>
      <c r="H6" s="10">
        <f>'SO2 analize LT'!H24</f>
        <v>11.064748999999999</v>
      </c>
      <c r="I6" s="10">
        <f>'SO2 analize LT'!I24</f>
        <v>9.2987990000000007</v>
      </c>
      <c r="J6" s="10">
        <f>'SO2 analize LT'!J24</f>
        <v>8.3092620000000004</v>
      </c>
      <c r="K6" s="10">
        <f>'SO2 analize LT'!K24</f>
        <v>7.5304760000000002</v>
      </c>
      <c r="L6" s="10">
        <f>'SO2 analize LT'!L24</f>
        <v>6.5057580000000002</v>
      </c>
      <c r="M6" s="10">
        <f>'SO2 analize LT'!M24</f>
        <v>5.9032939999999998</v>
      </c>
      <c r="N6" s="10">
        <f>'SO2 analize LT'!N24</f>
        <v>7.5124179999999994</v>
      </c>
      <c r="O6" s="10">
        <f>'SO2 analize LT'!O24</f>
        <v>6.9125979999999991</v>
      </c>
      <c r="P6" s="10">
        <f>'SO2 analize LT'!P24</f>
        <v>6.1820309999999994</v>
      </c>
      <c r="Q6" s="10">
        <f>'SO2 analize LT'!Q24</f>
        <v>5.8361489999999998</v>
      </c>
      <c r="R6" s="10">
        <f>'SO2 analize LT'!R24</f>
        <v>4.9618989999999998</v>
      </c>
      <c r="S6" s="10">
        <f>'SO2 analize LT'!S24</f>
        <v>4.8024039999999992</v>
      </c>
      <c r="T6" s="10">
        <f>'SO2 analize LT'!T24</f>
        <v>4.2733020000000002</v>
      </c>
      <c r="U6" s="10">
        <f>'SO2 analize LT'!U24</f>
        <v>5.759989</v>
      </c>
      <c r="V6" s="10">
        <f>'SO2 analize LT'!V24</f>
        <v>4.3075379999999992</v>
      </c>
      <c r="W6" s="10">
        <f>'SO2 analize LT'!W24</f>
        <v>3.442933</v>
      </c>
    </row>
    <row r="7" spans="1:29" x14ac:dyDescent="0.35">
      <c r="C7" s="2" t="str">
        <f>'[1]SO2 analize LT'!A77</f>
        <v>DEGALŲ / KURO GAMYBA IR PASKIRSTYMAS</v>
      </c>
      <c r="D7" s="10">
        <f>'SO2 analize LT'!D84</f>
        <v>4.5290840000000001</v>
      </c>
      <c r="E7" s="10">
        <f>'SO2 analize LT'!E84</f>
        <v>5.0709850000000003</v>
      </c>
      <c r="F7" s="10">
        <f>'SO2 analize LT'!F84</f>
        <v>2.5187539999999999</v>
      </c>
      <c r="G7" s="10">
        <f>'SO2 analize LT'!G84</f>
        <v>7.2348489999999996</v>
      </c>
      <c r="H7" s="10">
        <f>'SO2 analize LT'!H84</f>
        <v>5.3466290000000001</v>
      </c>
      <c r="I7" s="10">
        <f>'SO2 analize LT'!I84</f>
        <v>6.3468530000000003</v>
      </c>
      <c r="J7" s="10">
        <f>'SO2 analize LT'!J84</f>
        <v>8.5005950000000006</v>
      </c>
      <c r="K7" s="10">
        <f>'SO2 analize LT'!K84</f>
        <v>7.1615359999999999</v>
      </c>
      <c r="L7" s="10">
        <f>'SO2 analize LT'!L84</f>
        <v>5.9178389999999998</v>
      </c>
      <c r="M7" s="10">
        <f>'SO2 analize LT'!M84</f>
        <v>5.3553930000000003</v>
      </c>
      <c r="N7" s="10">
        <f>'SO2 analize LT'!N84</f>
        <v>6.5376799999999999</v>
      </c>
      <c r="O7" s="10">
        <f>'SO2 analize LT'!O84</f>
        <v>6.6123349999999999</v>
      </c>
      <c r="P7" s="10">
        <f>'SO2 analize LT'!P84</f>
        <v>5.6650080000000003</v>
      </c>
      <c r="Q7" s="10">
        <f>'SO2 analize LT'!Q84</f>
        <v>6.0142870000000004</v>
      </c>
      <c r="R7" s="10">
        <f>'SO2 analize LT'!R84</f>
        <v>5.754613</v>
      </c>
      <c r="S7" s="10">
        <f>'SO2 analize LT'!S84</f>
        <v>5.3154120000000002</v>
      </c>
      <c r="T7" s="10">
        <f>'SO2 analize LT'!T84</f>
        <v>5.9797969999999996</v>
      </c>
      <c r="U7" s="10">
        <f>'SO2 analize LT'!U84</f>
        <v>5.1622120000000002</v>
      </c>
      <c r="V7" s="10">
        <f>'SO2 analize LT'!V84</f>
        <v>4.3555659999999996</v>
      </c>
      <c r="W7" s="10">
        <f>'SO2 analize LT'!W84</f>
        <v>4.8922699999999999</v>
      </c>
    </row>
    <row r="8" spans="1:29" x14ac:dyDescent="0.35">
      <c r="C8" s="2" t="str">
        <f>'[1]SO2 analize LT'!A265</f>
        <v>PROCESAI CHEMIJOS PRAMONĖJE</v>
      </c>
      <c r="D8" s="10">
        <f>'SO2 analize LT'!D272</f>
        <v>1.7916050000000001</v>
      </c>
      <c r="E8" s="10">
        <f>'SO2 analize LT'!E272</f>
        <v>1.6210369999999998</v>
      </c>
      <c r="F8" s="10">
        <f>'SO2 analize LT'!F272</f>
        <v>1.9636170000000002</v>
      </c>
      <c r="G8" s="10">
        <f>'SO2 analize LT'!G272</f>
        <v>1.7120820000000001</v>
      </c>
      <c r="H8" s="10">
        <f>'SO2 analize LT'!H272</f>
        <v>1.9429920000000001</v>
      </c>
      <c r="I8" s="10">
        <f>'SO2 analize LT'!I272</f>
        <v>1.940931</v>
      </c>
      <c r="J8" s="10">
        <f>'SO2 analize LT'!J272</f>
        <v>1.8789660000000001</v>
      </c>
      <c r="K8" s="10">
        <f>'SO2 analize LT'!K272</f>
        <v>1.791965</v>
      </c>
      <c r="L8" s="10">
        <f>'SO2 analize LT'!L272</f>
        <v>1.881283</v>
      </c>
      <c r="M8" s="10">
        <f>'SO2 analize LT'!M272</f>
        <v>1.5883180000000001</v>
      </c>
      <c r="N8" s="10">
        <f>'SO2 analize LT'!N272</f>
        <v>0.79502100000000009</v>
      </c>
      <c r="O8" s="10">
        <f>'SO2 analize LT'!O272</f>
        <v>0.91283499999999995</v>
      </c>
      <c r="P8" s="10">
        <f>'SO2 analize LT'!P272</f>
        <v>0.95625899999999997</v>
      </c>
      <c r="Q8" s="10">
        <f>'SO2 analize LT'!Q272</f>
        <v>0.96587499999999993</v>
      </c>
      <c r="R8" s="10">
        <f>'SO2 analize LT'!R272</f>
        <v>0.78529299999999991</v>
      </c>
      <c r="S8" s="10">
        <f>'SO2 analize LT'!S272</f>
        <v>0.77614700000000003</v>
      </c>
      <c r="T8" s="10">
        <f>'SO2 analize LT'!T272</f>
        <v>0.67894999999999994</v>
      </c>
      <c r="U8" s="10">
        <f>'SO2 analize LT'!U272</f>
        <v>0.17985099999999998</v>
      </c>
      <c r="V8" s="10">
        <f>'SO2 analize LT'!V272</f>
        <v>3.9322000000000003E-2</v>
      </c>
      <c r="W8" s="10">
        <f>'SO2 analize LT'!W272</f>
        <v>0.30627260000000001</v>
      </c>
    </row>
    <row r="9" spans="1:29" x14ac:dyDescent="0.35">
      <c r="C9" s="2" t="str">
        <f>'[1]SO2 analize LT'!A188</f>
        <v>NE KELIŲ TRANSPORTAS IR MECHANIZMAI</v>
      </c>
      <c r="D9" s="10">
        <f>'SO2 analize LT'!D196</f>
        <v>1.0608444551831757</v>
      </c>
      <c r="E9" s="10">
        <f>'SO2 analize LT'!E196</f>
        <v>1.0273427294091761</v>
      </c>
      <c r="F9" s="10">
        <f>'SO2 analize LT'!F196</f>
        <v>1.0434601966141839</v>
      </c>
      <c r="G9" s="10">
        <f>'SO2 analize LT'!G196</f>
        <v>0.52220916500315961</v>
      </c>
      <c r="H9" s="10">
        <f>'SO2 analize LT'!H196</f>
        <v>0.48185757343817098</v>
      </c>
      <c r="I9" s="10">
        <f>'SO2 analize LT'!I196</f>
        <v>0.49472441729450228</v>
      </c>
      <c r="J9" s="10">
        <f>'SO2 analize LT'!J196</f>
        <v>0.49833692575876593</v>
      </c>
      <c r="K9" s="10">
        <f>'SO2 analize LT'!K196</f>
        <v>0.485359979840082</v>
      </c>
      <c r="L9" s="10">
        <f>'SO2 analize LT'!L196</f>
        <v>0.45462754521250931</v>
      </c>
      <c r="M9" s="10">
        <f>'SO2 analize LT'!M196</f>
        <v>0.53515405723946763</v>
      </c>
      <c r="N9" s="10">
        <f>'SO2 analize LT'!N196</f>
        <v>0.48864073796394086</v>
      </c>
      <c r="O9" s="10">
        <f>'SO2 analize LT'!O196</f>
        <v>0.52021867336080974</v>
      </c>
      <c r="P9" s="10">
        <f>'SO2 analize LT'!P196</f>
        <v>0.55363118853111137</v>
      </c>
      <c r="Q9" s="10">
        <f>'SO2 analize LT'!Q196</f>
        <v>0.50115285405420773</v>
      </c>
      <c r="R9" s="10">
        <f>'SO2 analize LT'!R196</f>
        <v>0.5563802030482341</v>
      </c>
      <c r="S9" s="10">
        <f>'SO2 analize LT'!S196</f>
        <v>0.53095324770985564</v>
      </c>
      <c r="T9" s="10">
        <f>'SO2 analize LT'!T196</f>
        <v>0.5133187879838963</v>
      </c>
      <c r="U9" s="10">
        <f>'SO2 analize LT'!U196</f>
        <v>0.49970475908183237</v>
      </c>
      <c r="V9" s="10">
        <f>'SO2 analize LT'!V196</f>
        <v>0.48618979081352259</v>
      </c>
      <c r="W9" s="10">
        <f>'SO2 analize LT'!W196</f>
        <v>0.53353836332513849</v>
      </c>
    </row>
    <row r="10" spans="1:29" x14ac:dyDescent="0.35">
      <c r="C10" s="2" t="str">
        <f>'[1]SO2 analize LT'!A124</f>
        <v>KELIŲ TRANSPORTAS</v>
      </c>
      <c r="D10" s="10">
        <f>'SO2 analize LT'!D133</f>
        <v>9.2649999999999996E-2</v>
      </c>
      <c r="E10" s="10">
        <f>'SO2 analize LT'!E133</f>
        <v>9.9909999999999985E-2</v>
      </c>
      <c r="F10" s="10">
        <f>'SO2 analize LT'!F133</f>
        <v>0.12362000000000001</v>
      </c>
      <c r="G10" s="10">
        <f>'SO2 analize LT'!G133</f>
        <v>0.12509999999999999</v>
      </c>
      <c r="H10" s="10">
        <f>'SO2 analize LT'!H133</f>
        <v>1.9833000000000003E-2</v>
      </c>
      <c r="I10" s="10">
        <f>'SO2 analize LT'!I133</f>
        <v>2.2946000000000001E-2</v>
      </c>
      <c r="J10" s="10">
        <f>'SO2 analize LT'!J133</f>
        <v>2.2956000000000001E-2</v>
      </c>
      <c r="K10" s="10">
        <f>'SO2 analize LT'!K133</f>
        <v>2.3215E-2</v>
      </c>
      <c r="L10" s="10">
        <f>'SO2 analize LT'!L133</f>
        <v>2.3393999999999998E-2</v>
      </c>
      <c r="M10" s="10">
        <f>'SO2 analize LT'!M133</f>
        <v>2.6457999999999999E-2</v>
      </c>
      <c r="N10" s="10">
        <f>'SO2 analize LT'!N133</f>
        <v>2.8357E-2</v>
      </c>
      <c r="O10" s="10">
        <f>'SO2 analize LT'!O133</f>
        <v>3.0960000000000001E-2</v>
      </c>
      <c r="P10" s="10">
        <f>'SO2 analize LT'!P133</f>
        <v>3.2550000000000003E-2</v>
      </c>
      <c r="Q10" s="10">
        <f>'SO2 analize LT'!Q133</f>
        <v>3.4919999999999993E-2</v>
      </c>
      <c r="R10" s="10">
        <f>'SO2 analize LT'!R133</f>
        <v>3.653E-2</v>
      </c>
      <c r="S10" s="10">
        <f>'SO2 analize LT'!S133</f>
        <v>3.209E-2</v>
      </c>
      <c r="T10" s="10">
        <f>'SO2 analize LT'!T133</f>
        <v>3.2210000000000003E-2</v>
      </c>
      <c r="U10" s="10">
        <f>'SO2 analize LT'!U133</f>
        <v>3.2189999999999996E-2</v>
      </c>
      <c r="V10" s="10">
        <f>'SO2 analize LT'!V133</f>
        <v>3.313E-2</v>
      </c>
      <c r="W10" s="10">
        <f>'SO2 analize LT'!W133</f>
        <v>3.4620000000000005E-2</v>
      </c>
    </row>
    <row r="11" spans="1:29" x14ac:dyDescent="0.35">
      <c r="C11" s="2" t="str">
        <f>'[1]SO2 analize LT'!A314</f>
        <v>KITI PRAMONĖS PROCESAI</v>
      </c>
      <c r="D11" s="10">
        <f>'SO2 analize LT'!D333+'SO2 analize LT'!D312+'SO2 analize LT'!D290</f>
        <v>1.320042E-3</v>
      </c>
      <c r="E11" s="10">
        <f>'SO2 analize LT'!E333+'SO2 analize LT'!E312+'SO2 analize LT'!E290</f>
        <v>1.6075460000000001E-3</v>
      </c>
      <c r="F11" s="10">
        <f>'SO2 analize LT'!F333+'SO2 analize LT'!F312+'SO2 analize LT'!F290</f>
        <v>2.4039199999999999E-3</v>
      </c>
      <c r="G11" s="10">
        <f>'SO2 analize LT'!G333+'SO2 analize LT'!G312+'SO2 analize LT'!G290</f>
        <v>2.6156220000000002E-3</v>
      </c>
      <c r="H11" s="10">
        <f>'SO2 analize LT'!H333+'SO2 analize LT'!H312+'SO2 analize LT'!H290</f>
        <v>1.018948E-3</v>
      </c>
      <c r="I11" s="10">
        <f>'SO2 analize LT'!I333+'SO2 analize LT'!I312+'SO2 analize LT'!I290</f>
        <v>1.286218E-3</v>
      </c>
      <c r="J11" s="10">
        <f>'SO2 analize LT'!J333+'SO2 analize LT'!J312+'SO2 analize LT'!J290</f>
        <v>1.239106E-3</v>
      </c>
      <c r="K11" s="10">
        <f>'SO2 analize LT'!K333+'SO2 analize LT'!K312+'SO2 analize LT'!K290</f>
        <v>1.7645860000000001E-3</v>
      </c>
      <c r="L11" s="10">
        <f>'SO2 analize LT'!L333+'SO2 analize LT'!L312+'SO2 analize LT'!L290</f>
        <v>2.1976539999999998E-3</v>
      </c>
      <c r="M11" s="10">
        <f>'SO2 analize LT'!M333+'SO2 analize LT'!M312+'SO2 analize LT'!M290</f>
        <v>2.0167560000000002E-3</v>
      </c>
      <c r="N11" s="10">
        <f>'SO2 analize LT'!N333+'SO2 analize LT'!N312+'SO2 analize LT'!N290</f>
        <v>1.795088E-3</v>
      </c>
      <c r="O11" s="10">
        <f>'SO2 analize LT'!O333+'SO2 analize LT'!O312+'SO2 analize LT'!O290</f>
        <v>1.433896E-3</v>
      </c>
      <c r="P11" s="10">
        <f>'SO2 analize LT'!P333+'SO2 analize LT'!P312+'SO2 analize LT'!P290</f>
        <v>1.600298E-3</v>
      </c>
      <c r="Q11" s="10">
        <f>'SO2 analize LT'!Q333+'SO2 analize LT'!Q312+'SO2 analize LT'!Q290</f>
        <v>1.7854240000000001E-3</v>
      </c>
      <c r="R11" s="10">
        <f>'SO2 analize LT'!R333+'SO2 analize LT'!R312+'SO2 analize LT'!R290</f>
        <v>2.06266E-3</v>
      </c>
      <c r="S11" s="10">
        <f>'SO2 analize LT'!S333+'SO2 analize LT'!S312+'SO2 analize LT'!S290</f>
        <v>1.3968100000000001E-3</v>
      </c>
      <c r="T11" s="10">
        <f>'SO2 analize LT'!T333+'SO2 analize LT'!T312+'SO2 analize LT'!T290</f>
        <v>1.5430750000000001E-3</v>
      </c>
      <c r="U11" s="10">
        <f>'SO2 analize LT'!U333+'SO2 analize LT'!U312+'SO2 analize LT'!U290</f>
        <v>2.029126E-3</v>
      </c>
      <c r="V11" s="10">
        <f>'SO2 analize LT'!V333+'SO2 analize LT'!V312+'SO2 analize LT'!V290</f>
        <v>1.024879E-3</v>
      </c>
      <c r="W11" s="10">
        <f>'SO2 analize LT'!W333+'SO2 analize LT'!W312+'SO2 analize LT'!W290</f>
        <v>1.8354529999999999E-3</v>
      </c>
    </row>
    <row r="12" spans="1:29" x14ac:dyDescent="0.35">
      <c r="C12" s="2" t="str">
        <f>'[1]SO2 analize LT'!A339</f>
        <v>ATLIEKŲ TVARKYMAS</v>
      </c>
      <c r="D12" s="10">
        <f>'SO2 analize LT'!D357</f>
        <v>5.3613860000000001E-3</v>
      </c>
      <c r="E12" s="10">
        <f>'SO2 analize LT'!E357</f>
        <v>5.2719159999999998E-3</v>
      </c>
      <c r="F12" s="10">
        <f>'SO2 analize LT'!F357</f>
        <v>5.4086499600000002E-3</v>
      </c>
      <c r="G12" s="10">
        <f>'SO2 analize LT'!G357</f>
        <v>5.6444358659999997E-3</v>
      </c>
      <c r="H12" s="10">
        <f>'SO2 analize LT'!H357</f>
        <v>6.2426626440000004E-3</v>
      </c>
      <c r="I12" s="10">
        <f>'SO2 analize LT'!I357</f>
        <v>6.4014375E-3</v>
      </c>
      <c r="J12" s="10">
        <f>'SO2 analize LT'!J357</f>
        <v>6.4211820000000001E-3</v>
      </c>
      <c r="K12" s="10">
        <f>'SO2 analize LT'!K357</f>
        <v>6.1756841999999999E-3</v>
      </c>
      <c r="L12" s="10">
        <f>'SO2 analize LT'!L357</f>
        <v>6.2167632999999998E-3</v>
      </c>
      <c r="M12" s="10">
        <f>'SO2 analize LT'!M357</f>
        <v>6.4651165999999993E-3</v>
      </c>
      <c r="N12" s="10">
        <f>'SO2 analize LT'!N357</f>
        <v>6.4652468999999999E-3</v>
      </c>
      <c r="O12" s="10">
        <f>'SO2 analize LT'!O357</f>
        <v>6.2566126000000001E-3</v>
      </c>
      <c r="P12" s="10">
        <f>'SO2 analize LT'!P357</f>
        <v>6.2275845000000002E-3</v>
      </c>
      <c r="Q12" s="10">
        <f>'SO2 analize LT'!Q357</f>
        <v>6.1536509E-3</v>
      </c>
      <c r="R12" s="10">
        <f>'SO2 analize LT'!R357</f>
        <v>6.8352687000000001E-3</v>
      </c>
      <c r="S12" s="10">
        <f>'SO2 analize LT'!S357</f>
        <v>7.4592127000000005E-3</v>
      </c>
      <c r="T12" s="10">
        <f>'SO2 analize LT'!T357</f>
        <v>8.4055005999999991E-3</v>
      </c>
      <c r="U12" s="10">
        <f>'SO2 analize LT'!U357</f>
        <v>7.9732714000000007E-3</v>
      </c>
      <c r="V12" s="10">
        <f>'SO2 analize LT'!V357</f>
        <v>7.8140641000000004E-3</v>
      </c>
      <c r="W12" s="10">
        <f>'SO2 analize LT'!W357</f>
        <v>8.0955062999999994E-3</v>
      </c>
    </row>
    <row r="13" spans="1:29" x14ac:dyDescent="0.35">
      <c r="C13" s="2" t="s">
        <v>271</v>
      </c>
      <c r="D13" s="10">
        <f t="shared" ref="D13:W13" si="0">+SUM(D6:D12)</f>
        <v>28.12046288318318</v>
      </c>
      <c r="E13" s="10">
        <f t="shared" si="0"/>
        <v>25.949403191409182</v>
      </c>
      <c r="F13" s="10">
        <f t="shared" si="0"/>
        <v>22.326277766574183</v>
      </c>
      <c r="G13" s="10">
        <f t="shared" si="0"/>
        <v>19.531734222869154</v>
      </c>
      <c r="H13" s="10">
        <f t="shared" si="0"/>
        <v>18.863322184082165</v>
      </c>
      <c r="I13" s="10">
        <f t="shared" si="0"/>
        <v>18.111941072794504</v>
      </c>
      <c r="J13" s="10">
        <f t="shared" si="0"/>
        <v>19.217776213758768</v>
      </c>
      <c r="K13" s="10">
        <f t="shared" si="0"/>
        <v>17.000492250040082</v>
      </c>
      <c r="L13" s="10">
        <f t="shared" si="0"/>
        <v>14.79131596251251</v>
      </c>
      <c r="M13" s="10">
        <f t="shared" si="0"/>
        <v>13.417098929839465</v>
      </c>
      <c r="N13" s="10">
        <f t="shared" si="0"/>
        <v>15.370377072863938</v>
      </c>
      <c r="O13" s="10">
        <f t="shared" si="0"/>
        <v>14.996637181960809</v>
      </c>
      <c r="P13" s="10">
        <f t="shared" si="0"/>
        <v>13.39730707103111</v>
      </c>
      <c r="Q13" s="10">
        <f t="shared" si="0"/>
        <v>13.360322928954208</v>
      </c>
      <c r="R13" s="10">
        <f t="shared" si="0"/>
        <v>12.103613131748233</v>
      </c>
      <c r="S13" s="10">
        <f t="shared" si="0"/>
        <v>11.465862270409856</v>
      </c>
      <c r="T13" s="10">
        <f t="shared" si="0"/>
        <v>11.487526363583896</v>
      </c>
      <c r="U13" s="10">
        <f t="shared" si="0"/>
        <v>11.643949156481831</v>
      </c>
      <c r="V13" s="10">
        <f t="shared" si="0"/>
        <v>9.2305847339135205</v>
      </c>
      <c r="W13" s="10">
        <f t="shared" si="0"/>
        <v>9.219564922625139</v>
      </c>
    </row>
    <row r="14" spans="1:29" hidden="1" x14ac:dyDescent="0.35">
      <c r="C14" s="2" t="s">
        <v>272</v>
      </c>
      <c r="D14" s="10">
        <f>D13-'SO2 analize LT'!D8</f>
        <v>0</v>
      </c>
      <c r="E14" s="10">
        <f>E13-'SO2 analize LT'!E8</f>
        <v>0</v>
      </c>
      <c r="F14" s="10">
        <f>F13-'SO2 analize LT'!F8</f>
        <v>0</v>
      </c>
      <c r="G14" s="10">
        <f>G13-'SO2 analize LT'!G8</f>
        <v>0</v>
      </c>
      <c r="H14" s="10">
        <f>H13-'SO2 analize LT'!H8</f>
        <v>0</v>
      </c>
      <c r="I14" s="10">
        <f>I13-'SO2 analize LT'!I8</f>
        <v>0</v>
      </c>
      <c r="J14" s="10">
        <f>J13-'SO2 analize LT'!J8</f>
        <v>0</v>
      </c>
      <c r="K14" s="10">
        <f>K13-'SO2 analize LT'!K8</f>
        <v>0</v>
      </c>
      <c r="L14" s="10">
        <f>L13-'SO2 analize LT'!L8</f>
        <v>0</v>
      </c>
      <c r="M14" s="10">
        <f>M13-'SO2 analize LT'!M8</f>
        <v>0</v>
      </c>
      <c r="N14" s="10">
        <f>N13-'SO2 analize LT'!N8</f>
        <v>0</v>
      </c>
      <c r="O14" s="10">
        <f>O13-'SO2 analize LT'!O8</f>
        <v>0</v>
      </c>
      <c r="P14" s="10">
        <f>P13-'SO2 analize LT'!P8</f>
        <v>0</v>
      </c>
      <c r="Q14" s="10">
        <f>Q13-'SO2 analize LT'!Q8</f>
        <v>0</v>
      </c>
      <c r="R14" s="10">
        <f>R13-'SO2 analize LT'!R8</f>
        <v>0</v>
      </c>
      <c r="S14" s="10">
        <f>S13-'SO2 analize LT'!S8</f>
        <v>0</v>
      </c>
      <c r="T14" s="10">
        <f>T13-'SO2 analize LT'!T8</f>
        <v>0</v>
      </c>
      <c r="U14" s="10">
        <f>U13-'SO2 analize LT'!U8</f>
        <v>0</v>
      </c>
      <c r="V14" s="10">
        <f>V13-'SO2 analize LT'!V8</f>
        <v>0</v>
      </c>
    </row>
    <row r="17" spans="1:23" ht="24" x14ac:dyDescent="0.5">
      <c r="A17" s="1" t="s">
        <v>311</v>
      </c>
    </row>
    <row r="19" spans="1:23" x14ac:dyDescent="0.35">
      <c r="C19" s="2" t="s">
        <v>14</v>
      </c>
      <c r="D19" s="12">
        <f t="shared" ref="D19:W25" si="1">D6/D$13</f>
        <v>0.73397077728557081</v>
      </c>
      <c r="E19" s="12">
        <f t="shared" si="1"/>
        <v>0.69840716051611895</v>
      </c>
      <c r="F19" s="12">
        <f t="shared" si="1"/>
        <v>0.74660963078028342</v>
      </c>
      <c r="G19" s="12">
        <f t="shared" si="1"/>
        <v>0.50836417732810124</v>
      </c>
      <c r="H19" s="12">
        <f t="shared" si="1"/>
        <v>0.58657477680877446</v>
      </c>
      <c r="I19" s="12">
        <f t="shared" si="1"/>
        <v>0.51340709218447578</v>
      </c>
      <c r="J19" s="12">
        <f t="shared" si="1"/>
        <v>0.43237375165452652</v>
      </c>
      <c r="K19" s="12">
        <f t="shared" si="1"/>
        <v>0.44295635027757774</v>
      </c>
      <c r="L19" s="12">
        <f t="shared" si="1"/>
        <v>0.43983632129070599</v>
      </c>
      <c r="M19" s="12">
        <f t="shared" si="1"/>
        <v>0.4399828927899716</v>
      </c>
      <c r="N19" s="12">
        <f t="shared" si="1"/>
        <v>0.48875951216987434</v>
      </c>
      <c r="O19" s="12">
        <f t="shared" si="1"/>
        <v>0.46094320454155158</v>
      </c>
      <c r="P19" s="12">
        <f t="shared" si="1"/>
        <v>0.46143832989895078</v>
      </c>
      <c r="Q19" s="12">
        <f t="shared" si="1"/>
        <v>0.43682694131232574</v>
      </c>
      <c r="R19" s="12">
        <f t="shared" si="1"/>
        <v>0.40995188345740763</v>
      </c>
      <c r="S19" s="12">
        <f t="shared" si="1"/>
        <v>0.41884368456035304</v>
      </c>
      <c r="T19" s="12">
        <f t="shared" si="1"/>
        <v>0.3719949678241094</v>
      </c>
      <c r="U19" s="12">
        <f t="shared" si="1"/>
        <v>0.49467658460133263</v>
      </c>
      <c r="V19" s="12">
        <f t="shared" si="1"/>
        <v>0.46665927719334399</v>
      </c>
      <c r="W19" s="12">
        <f t="shared" si="1"/>
        <v>0.37343768701611074</v>
      </c>
    </row>
    <row r="20" spans="1:23" x14ac:dyDescent="0.35">
      <c r="C20" s="2" t="s">
        <v>52</v>
      </c>
      <c r="D20" s="12">
        <f t="shared" si="1"/>
        <v>0.16106007994301255</v>
      </c>
      <c r="E20" s="12">
        <f t="shared" si="1"/>
        <v>0.19541817446032062</v>
      </c>
      <c r="F20" s="12">
        <f t="shared" si="1"/>
        <v>0.11281567067892329</v>
      </c>
      <c r="G20" s="12">
        <f t="shared" si="1"/>
        <v>0.37041508539108214</v>
      </c>
      <c r="H20" s="12">
        <f t="shared" si="1"/>
        <v>0.28344047500348368</v>
      </c>
      <c r="I20" s="12">
        <f t="shared" si="1"/>
        <v>0.35042367764399646</v>
      </c>
      <c r="J20" s="12">
        <f t="shared" si="1"/>
        <v>0.44232979432417824</v>
      </c>
      <c r="K20" s="12">
        <f t="shared" si="1"/>
        <v>0.42125462572903527</v>
      </c>
      <c r="L20" s="12">
        <f t="shared" si="1"/>
        <v>0.40008874227271751</v>
      </c>
      <c r="M20" s="12">
        <f t="shared" si="1"/>
        <v>0.39914686684538575</v>
      </c>
      <c r="N20" s="12">
        <f t="shared" si="1"/>
        <v>0.42534285066708805</v>
      </c>
      <c r="O20" s="12">
        <f t="shared" si="1"/>
        <v>0.44092118251376122</v>
      </c>
      <c r="P20" s="12">
        <f t="shared" si="1"/>
        <v>0.42284676838149077</v>
      </c>
      <c r="Q20" s="12">
        <f t="shared" si="1"/>
        <v>0.45016030166201787</v>
      </c>
      <c r="R20" s="12">
        <f t="shared" si="1"/>
        <v>0.47544588028061086</v>
      </c>
      <c r="S20" s="12">
        <f t="shared" si="1"/>
        <v>0.4635858930311394</v>
      </c>
      <c r="T20" s="12">
        <f t="shared" si="1"/>
        <v>0.52054696639968479</v>
      </c>
      <c r="U20" s="12">
        <f t="shared" si="1"/>
        <v>0.44333858990842073</v>
      </c>
      <c r="V20" s="12">
        <f t="shared" si="1"/>
        <v>0.47186241452261241</v>
      </c>
      <c r="W20" s="12">
        <f t="shared" si="1"/>
        <v>0.53064000753378238</v>
      </c>
    </row>
    <row r="21" spans="1:23" x14ac:dyDescent="0.35">
      <c r="C21" s="2" t="s">
        <v>155</v>
      </c>
      <c r="D21" s="12">
        <f t="shared" si="1"/>
        <v>6.3711789078387815E-2</v>
      </c>
      <c r="E21" s="12">
        <f t="shared" si="1"/>
        <v>6.2469143819718402E-2</v>
      </c>
      <c r="F21" s="12">
        <f t="shared" si="1"/>
        <v>8.7950934792177138E-2</v>
      </c>
      <c r="G21" s="12">
        <f t="shared" si="1"/>
        <v>8.7656425203419555E-2</v>
      </c>
      <c r="H21" s="12">
        <f t="shared" si="1"/>
        <v>0.10300370109988345</v>
      </c>
      <c r="I21" s="12">
        <f t="shared" si="1"/>
        <v>0.10716305845956092</v>
      </c>
      <c r="J21" s="12">
        <f t="shared" si="1"/>
        <v>9.7772290565792619E-2</v>
      </c>
      <c r="K21" s="12">
        <f t="shared" si="1"/>
        <v>0.10540665373943953</v>
      </c>
      <c r="L21" s="12">
        <f t="shared" si="1"/>
        <v>0.1271883451592794</v>
      </c>
      <c r="M21" s="12">
        <f t="shared" si="1"/>
        <v>0.11838013629515694</v>
      </c>
      <c r="N21" s="12">
        <f t="shared" si="1"/>
        <v>5.1724235276152865E-2</v>
      </c>
      <c r="O21" s="12">
        <f t="shared" si="1"/>
        <v>6.0869312828214124E-2</v>
      </c>
      <c r="P21" s="12">
        <f t="shared" si="1"/>
        <v>7.1376956199482144E-2</v>
      </c>
      <c r="Q21" s="12">
        <f t="shared" si="1"/>
        <v>7.2294285485179119E-2</v>
      </c>
      <c r="R21" s="12">
        <f t="shared" si="1"/>
        <v>6.4880874120153989E-2</v>
      </c>
      <c r="S21" s="12">
        <f t="shared" si="1"/>
        <v>6.7691987021596775E-2</v>
      </c>
      <c r="T21" s="12">
        <f t="shared" si="1"/>
        <v>5.9103237591019556E-2</v>
      </c>
      <c r="U21" s="12">
        <f t="shared" si="1"/>
        <v>1.5445876444752631E-2</v>
      </c>
      <c r="V21" s="12">
        <f t="shared" si="1"/>
        <v>4.2599684780022084E-3</v>
      </c>
      <c r="W21" s="12">
        <f t="shared" si="1"/>
        <v>3.3219853926989132E-2</v>
      </c>
    </row>
    <row r="22" spans="1:23" x14ac:dyDescent="0.35">
      <c r="C22" s="2" t="s">
        <v>104</v>
      </c>
      <c r="D22" s="12">
        <f t="shared" si="1"/>
        <v>3.7724999748051456E-2</v>
      </c>
      <c r="E22" s="12">
        <f t="shared" si="1"/>
        <v>3.9590225710828236E-2</v>
      </c>
      <c r="F22" s="12">
        <f t="shared" si="1"/>
        <v>4.673686350782582E-2</v>
      </c>
      <c r="G22" s="12">
        <f t="shared" si="1"/>
        <v>2.6736446392544074E-2</v>
      </c>
      <c r="H22" s="12">
        <f t="shared" si="1"/>
        <v>2.5544682359546773E-2</v>
      </c>
      <c r="I22" s="12">
        <f t="shared" si="1"/>
        <v>2.7314820388722197E-2</v>
      </c>
      <c r="J22" s="12">
        <f t="shared" si="1"/>
        <v>2.5931040106606445E-2</v>
      </c>
      <c r="K22" s="12">
        <f t="shared" si="1"/>
        <v>2.8549760365846916E-2</v>
      </c>
      <c r="L22" s="12">
        <f t="shared" si="1"/>
        <v>3.0736112078514788E-2</v>
      </c>
      <c r="M22" s="12">
        <f t="shared" si="1"/>
        <v>3.9885973863492317E-2</v>
      </c>
      <c r="N22" s="12">
        <f t="shared" si="1"/>
        <v>3.1791070293690146E-2</v>
      </c>
      <c r="O22" s="12">
        <f t="shared" si="1"/>
        <v>3.4689021748593854E-2</v>
      </c>
      <c r="P22" s="12">
        <f t="shared" si="1"/>
        <v>4.1324065022606202E-2</v>
      </c>
      <c r="Q22" s="12">
        <f t="shared" si="1"/>
        <v>3.7510534492255415E-2</v>
      </c>
      <c r="R22" s="12">
        <f t="shared" si="1"/>
        <v>4.5968108612859403E-2</v>
      </c>
      <c r="S22" s="12">
        <f t="shared" si="1"/>
        <v>4.6307310796859617E-2</v>
      </c>
      <c r="T22" s="12">
        <f t="shared" si="1"/>
        <v>4.4684884433531809E-2</v>
      </c>
      <c r="U22" s="12">
        <f t="shared" si="1"/>
        <v>4.2915402014072006E-2</v>
      </c>
      <c r="V22" s="12">
        <f t="shared" si="1"/>
        <v>5.2671613427396721E-2</v>
      </c>
      <c r="W22" s="12">
        <f t="shared" si="1"/>
        <v>5.7870232250961912E-2</v>
      </c>
    </row>
    <row r="23" spans="1:23" x14ac:dyDescent="0.35">
      <c r="C23" s="2" t="s">
        <v>75</v>
      </c>
      <c r="D23" s="12">
        <f t="shared" si="1"/>
        <v>3.2947537309354633E-3</v>
      </c>
      <c r="E23" s="12">
        <f t="shared" si="1"/>
        <v>3.8501848872222319E-3</v>
      </c>
      <c r="F23" s="12">
        <f t="shared" si="1"/>
        <v>5.5369731261284338E-3</v>
      </c>
      <c r="G23" s="12">
        <f t="shared" si="1"/>
        <v>6.4049612068509485E-3</v>
      </c>
      <c r="H23" s="12">
        <f t="shared" si="1"/>
        <v>1.0514054632823958E-3</v>
      </c>
      <c r="I23" s="12">
        <f t="shared" si="1"/>
        <v>1.2668989981679333E-3</v>
      </c>
      <c r="J23" s="12">
        <f t="shared" si="1"/>
        <v>1.1945190611369952E-3</v>
      </c>
      <c r="K23" s="12">
        <f t="shared" si="1"/>
        <v>1.3655486946235493E-3</v>
      </c>
      <c r="L23" s="12">
        <f t="shared" si="1"/>
        <v>1.5816036963371177E-3</v>
      </c>
      <c r="M23" s="12">
        <f t="shared" si="1"/>
        <v>1.9719613113351746E-3</v>
      </c>
      <c r="N23" s="12">
        <f t="shared" si="1"/>
        <v>1.8449124485087395E-3</v>
      </c>
      <c r="O23" s="12">
        <f t="shared" si="1"/>
        <v>2.0644628275225088E-3</v>
      </c>
      <c r="P23" s="12">
        <f t="shared" si="1"/>
        <v>2.4295927403487384E-3</v>
      </c>
      <c r="Q23" s="12">
        <f t="shared" si="1"/>
        <v>2.6137092782631856E-3</v>
      </c>
      <c r="R23" s="12">
        <f t="shared" si="1"/>
        <v>3.0181070398045385E-3</v>
      </c>
      <c r="S23" s="12">
        <f t="shared" si="1"/>
        <v>2.7987428457792664E-3</v>
      </c>
      <c r="T23" s="12">
        <f t="shared" si="1"/>
        <v>2.8039108664949411E-3</v>
      </c>
      <c r="U23" s="12">
        <f t="shared" si="1"/>
        <v>2.7645259840456109E-3</v>
      </c>
      <c r="V23" s="12">
        <f t="shared" si="1"/>
        <v>3.589155070347723E-3</v>
      </c>
      <c r="W23" s="12">
        <f t="shared" si="1"/>
        <v>3.7550578894499998E-3</v>
      </c>
    </row>
    <row r="24" spans="1:23" x14ac:dyDescent="0.35">
      <c r="C24" s="2" t="s">
        <v>196</v>
      </c>
      <c r="D24" s="12">
        <f t="shared" si="1"/>
        <v>4.6942399400879773E-5</v>
      </c>
      <c r="E24" s="12">
        <f t="shared" si="1"/>
        <v>6.1949247469868395E-5</v>
      </c>
      <c r="F24" s="12">
        <f t="shared" si="1"/>
        <v>1.0767222486137085E-4</v>
      </c>
      <c r="G24" s="12">
        <f t="shared" si="1"/>
        <v>1.3391652631323657E-4</v>
      </c>
      <c r="H24" s="12">
        <f t="shared" si="1"/>
        <v>5.4017420158355795E-5</v>
      </c>
      <c r="I24" s="12">
        <f t="shared" si="1"/>
        <v>7.1014917442062351E-5</v>
      </c>
      <c r="J24" s="12">
        <f t="shared" si="1"/>
        <v>6.4477075090138412E-5</v>
      </c>
      <c r="K24" s="12">
        <f t="shared" si="1"/>
        <v>1.0379617096062849E-4</v>
      </c>
      <c r="L24" s="12">
        <f t="shared" si="1"/>
        <v>1.4857731425451192E-4</v>
      </c>
      <c r="M24" s="12">
        <f t="shared" si="1"/>
        <v>1.5031237457113471E-4</v>
      </c>
      <c r="N24" s="12">
        <f t="shared" si="1"/>
        <v>1.1678880690371535E-4</v>
      </c>
      <c r="O24" s="12">
        <f t="shared" si="1"/>
        <v>9.5614502278204634E-5</v>
      </c>
      <c r="P24" s="12">
        <f t="shared" si="1"/>
        <v>1.1944922897679278E-4</v>
      </c>
      <c r="Q24" s="12">
        <f t="shared" si="1"/>
        <v>1.336362907913451E-4</v>
      </c>
      <c r="R24" s="12">
        <f t="shared" si="1"/>
        <v>1.7041688110383876E-4</v>
      </c>
      <c r="S24" s="12">
        <f t="shared" si="1"/>
        <v>1.2182337159279954E-4</v>
      </c>
      <c r="T24" s="12">
        <f t="shared" si="1"/>
        <v>1.3432613350874514E-4</v>
      </c>
      <c r="U24" s="12">
        <f t="shared" si="1"/>
        <v>1.7426441602679514E-4</v>
      </c>
      <c r="V24" s="12">
        <f t="shared" si="1"/>
        <v>1.1103077752317852E-4</v>
      </c>
      <c r="W24" s="12">
        <f t="shared" si="1"/>
        <v>1.9908238787881772E-4</v>
      </c>
    </row>
    <row r="25" spans="1:23" x14ac:dyDescent="0.35">
      <c r="C25" s="2" t="s">
        <v>246</v>
      </c>
      <c r="D25" s="12">
        <f t="shared" si="1"/>
        <v>1.9065781464096233E-4</v>
      </c>
      <c r="E25" s="12">
        <f t="shared" si="1"/>
        <v>2.0316135832154021E-4</v>
      </c>
      <c r="F25" s="12">
        <f t="shared" si="1"/>
        <v>2.4225488980064415E-4</v>
      </c>
      <c r="G25" s="12">
        <f t="shared" si="1"/>
        <v>2.8898795168895398E-4</v>
      </c>
      <c r="H25" s="12">
        <f t="shared" si="1"/>
        <v>3.3094184487120079E-4</v>
      </c>
      <c r="I25" s="12">
        <f t="shared" si="1"/>
        <v>3.5343740763464827E-4</v>
      </c>
      <c r="J25" s="12">
        <f t="shared" si="1"/>
        <v>3.3412721266900907E-4</v>
      </c>
      <c r="K25" s="12">
        <f t="shared" si="1"/>
        <v>3.6326502251635915E-4</v>
      </c>
      <c r="L25" s="12">
        <f t="shared" si="1"/>
        <v>4.2029818819068731E-4</v>
      </c>
      <c r="M25" s="12">
        <f t="shared" si="1"/>
        <v>4.8185652008733861E-4</v>
      </c>
      <c r="N25" s="12">
        <f t="shared" si="1"/>
        <v>4.2063033778229494E-4</v>
      </c>
      <c r="O25" s="12">
        <f t="shared" si="1"/>
        <v>4.1720103807845463E-4</v>
      </c>
      <c r="P25" s="12">
        <f t="shared" si="1"/>
        <v>4.6483852814464908E-4</v>
      </c>
      <c r="Q25" s="12">
        <f t="shared" si="1"/>
        <v>4.60591479167314E-4</v>
      </c>
      <c r="R25" s="12">
        <f t="shared" si="1"/>
        <v>5.6472960805983071E-4</v>
      </c>
      <c r="S25" s="12">
        <f t="shared" si="1"/>
        <v>6.5055837267905415E-4</v>
      </c>
      <c r="T25" s="12">
        <f t="shared" si="1"/>
        <v>7.3170675165072164E-4</v>
      </c>
      <c r="U25" s="12">
        <f t="shared" si="1"/>
        <v>6.8475663134972761E-4</v>
      </c>
      <c r="V25" s="12">
        <f t="shared" si="1"/>
        <v>8.4654053077383397E-4</v>
      </c>
      <c r="W25" s="12">
        <f t="shared" si="1"/>
        <v>8.7807899482689688E-4</v>
      </c>
    </row>
    <row r="42" spans="1:16" ht="24" x14ac:dyDescent="0.5">
      <c r="A42" s="1" t="s">
        <v>425</v>
      </c>
    </row>
    <row r="43" spans="1:16" ht="20.399999999999999" x14ac:dyDescent="0.35">
      <c r="A43" s="1"/>
    </row>
    <row r="44" spans="1:16" x14ac:dyDescent="0.35">
      <c r="D44" s="2" t="s">
        <v>273</v>
      </c>
      <c r="E44" s="2" t="s">
        <v>273</v>
      </c>
      <c r="F44" s="2" t="s">
        <v>273</v>
      </c>
      <c r="H44" s="2" t="s">
        <v>274</v>
      </c>
      <c r="I44" s="2" t="s">
        <v>274</v>
      </c>
      <c r="J44" s="2" t="s">
        <v>274</v>
      </c>
    </row>
    <row r="45" spans="1:16" x14ac:dyDescent="0.35">
      <c r="D45" s="47">
        <v>2022</v>
      </c>
      <c r="E45" s="47">
        <v>2023</v>
      </c>
      <c r="F45" s="47">
        <v>2024</v>
      </c>
      <c r="H45" s="47">
        <v>2022</v>
      </c>
      <c r="I45" s="47">
        <v>2023</v>
      </c>
      <c r="J45" s="47">
        <v>2024</v>
      </c>
    </row>
    <row r="46" spans="1:16" x14ac:dyDescent="0.35">
      <c r="C46" s="2" t="str">
        <f>'[1]SO2 analize LT'!A96</f>
        <v>Naftos produktų gamyba ir sandėliavimas</v>
      </c>
      <c r="D46" s="10">
        <f>'SO2 analize LT'!U97</f>
        <v>5.1622120000000002</v>
      </c>
      <c r="E46" s="10">
        <f>'SO2 analize LT'!V97</f>
        <v>4.3555659999999996</v>
      </c>
      <c r="F46" s="10">
        <f>'SO2 analize LT'!W97</f>
        <v>4.8922699999999999</v>
      </c>
      <c r="G46" s="10"/>
      <c r="H46" s="12">
        <f>D46/U$13</f>
        <v>0.44333858990842073</v>
      </c>
      <c r="I46" s="12">
        <f t="shared" ref="I46:J46" si="2">E46/V$13</f>
        <v>0.47186241452261241</v>
      </c>
      <c r="J46" s="12">
        <f t="shared" si="2"/>
        <v>0.53064000753378238</v>
      </c>
      <c r="K46" s="10"/>
      <c r="L46" s="10"/>
      <c r="M46" s="10"/>
      <c r="N46" s="10"/>
      <c r="O46" s="10"/>
      <c r="P46" s="10"/>
    </row>
    <row r="47" spans="1:16" x14ac:dyDescent="0.35">
      <c r="C47" s="2" t="str">
        <f>'[1]SO2 analize LT'!A37</f>
        <v>Kuro deginimas naftos perdirbime</v>
      </c>
      <c r="D47" s="10">
        <f>'SO2 analize LT'!U38</f>
        <v>2.0965039999999999</v>
      </c>
      <c r="E47" s="10">
        <f>'SO2 analize LT'!V38</f>
        <v>1.123378</v>
      </c>
      <c r="F47" s="10">
        <f>'SO2 analize LT'!W38</f>
        <v>1.1890689999999999</v>
      </c>
      <c r="G47" s="10"/>
      <c r="H47" s="12">
        <f>D48/U$13</f>
        <v>0.13567561819183774</v>
      </c>
      <c r="I47" s="12">
        <f t="shared" ref="I47:J47" si="3">E48/V$13</f>
        <v>0.13172491614022502</v>
      </c>
      <c r="J47" s="12">
        <f t="shared" si="3"/>
        <v>0.12382579976181134</v>
      </c>
      <c r="K47" s="10"/>
      <c r="L47" s="10"/>
      <c r="M47" s="10"/>
      <c r="N47" s="10"/>
      <c r="O47" s="10"/>
      <c r="P47" s="10"/>
    </row>
    <row r="48" spans="1:16" x14ac:dyDescent="0.35">
      <c r="C48" s="2" t="str">
        <f>'[1]SO2 analize LT'!A44</f>
        <v>Stacionarus kuro deginimas pramonėje, statyboje</v>
      </c>
      <c r="D48" s="10">
        <f>'SO2 analize LT'!U45</f>
        <v>1.5797999999999999</v>
      </c>
      <c r="E48" s="10">
        <f>'SO2 analize LT'!V45</f>
        <v>1.2158979999999999</v>
      </c>
      <c r="F48" s="10">
        <f>'SO2 analize LT'!W45</f>
        <v>1.1416200000000001</v>
      </c>
      <c r="G48" s="10"/>
      <c r="H48" s="12">
        <f>D47/U$13</f>
        <v>0.1800509407783647</v>
      </c>
      <c r="I48" s="12">
        <f t="shared" ref="I48:J48" si="4">E47/V$13</f>
        <v>0.12170171580492256</v>
      </c>
      <c r="J48" s="12">
        <f t="shared" si="4"/>
        <v>0.12897235498412538</v>
      </c>
      <c r="K48" s="10"/>
      <c r="L48" s="10"/>
      <c r="M48" s="10"/>
      <c r="N48" s="10"/>
      <c r="O48" s="10"/>
      <c r="P48" s="10"/>
    </row>
    <row r="49" spans="3:16" x14ac:dyDescent="0.35">
      <c r="C49" s="2" t="s">
        <v>24</v>
      </c>
      <c r="D49" s="10">
        <f>'SO2 analize LT'!U34</f>
        <v>0.98149699999999995</v>
      </c>
      <c r="E49" s="10">
        <f>'SO2 analize LT'!V34</f>
        <v>1.2079009999999999</v>
      </c>
      <c r="F49" s="10">
        <f>'SO2 analize LT'!W34</f>
        <v>0.47555999999999998</v>
      </c>
      <c r="G49" s="10"/>
      <c r="H49" s="12">
        <f>D49/U$13</f>
        <v>8.4292449821771212E-2</v>
      </c>
      <c r="I49" s="12">
        <f t="shared" ref="I49:J51" si="5">E49/V$13</f>
        <v>0.1308585571575033</v>
      </c>
      <c r="J49" s="12">
        <f t="shared" si="5"/>
        <v>5.1581609760451806E-2</v>
      </c>
      <c r="K49" s="10"/>
      <c r="L49" s="10"/>
      <c r="M49" s="10"/>
      <c r="N49" s="10"/>
      <c r="O49" s="10"/>
      <c r="P49" s="10"/>
    </row>
    <row r="50" spans="3:16" x14ac:dyDescent="0.35">
      <c r="C50" s="2" t="s">
        <v>276</v>
      </c>
      <c r="D50" s="10">
        <f>'SO2 analize LT'!U56</f>
        <v>0.69685299999999994</v>
      </c>
      <c r="E50" s="10">
        <f>'SO2 analize LT'!V56</f>
        <v>0.486736</v>
      </c>
      <c r="F50" s="10">
        <f>'SO2 analize LT'!W56</f>
        <v>0.46629300000000001</v>
      </c>
      <c r="G50" s="10"/>
      <c r="H50" s="12">
        <f>D50/U$13</f>
        <v>5.9846791722899542E-2</v>
      </c>
      <c r="I50" s="12">
        <f t="shared" si="5"/>
        <v>5.2730787271982174E-2</v>
      </c>
      <c r="J50" s="12">
        <f t="shared" si="5"/>
        <v>5.0576464715346867E-2</v>
      </c>
      <c r="K50" s="10"/>
      <c r="L50" s="10"/>
      <c r="M50" s="10"/>
      <c r="N50" s="10"/>
      <c r="O50" s="10"/>
      <c r="P50" s="10"/>
    </row>
    <row r="51" spans="3:16" x14ac:dyDescent="0.35">
      <c r="C51" s="2" t="s">
        <v>275</v>
      </c>
      <c r="D51" s="10">
        <f>T13-SUM(D46:D50)</f>
        <v>0.97066036358389596</v>
      </c>
      <c r="E51" s="10">
        <f>U13-SUM(E46:E50)</f>
        <v>3.2544701564818315</v>
      </c>
      <c r="F51" s="10">
        <f>V13-SUM(F46:F50)</f>
        <v>1.065772733913521</v>
      </c>
      <c r="G51" s="10"/>
      <c r="H51" s="12">
        <f>D51/U$13</f>
        <v>8.3361783063399836E-2</v>
      </c>
      <c r="I51" s="12">
        <f t="shared" si="5"/>
        <v>0.35257464725119569</v>
      </c>
      <c r="J51" s="12">
        <f t="shared" si="5"/>
        <v>0.11559902694519532</v>
      </c>
      <c r="K51" s="10"/>
      <c r="L51" s="10"/>
      <c r="M51" s="10"/>
      <c r="N51" s="10"/>
      <c r="O51" s="10"/>
      <c r="P51" s="10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0E9D6-6D65-4B6A-8A47-8128322A2887}">
  <dimension ref="A1:AC440"/>
  <sheetViews>
    <sheetView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A436" sqref="A436:XFD436"/>
    </sheetView>
  </sheetViews>
  <sheetFormatPr defaultColWidth="9.21875" defaultRowHeight="18" x14ac:dyDescent="0.35"/>
  <cols>
    <col min="1" max="1" width="13.21875" style="2" customWidth="1"/>
    <col min="2" max="2" width="9.21875" style="2"/>
    <col min="3" max="3" width="69" style="2" customWidth="1"/>
    <col min="4" max="4" width="10" style="2" bestFit="1" customWidth="1"/>
    <col min="5" max="7" width="10.21875" style="2" bestFit="1" customWidth="1"/>
    <col min="8" max="8" width="10" style="2" customWidth="1"/>
    <col min="9" max="10" width="9.5546875" style="2" bestFit="1" customWidth="1"/>
    <col min="11" max="18" width="11.88671875" style="2" bestFit="1" customWidth="1"/>
    <col min="19" max="19" width="9.5546875" style="2" customWidth="1"/>
    <col min="20" max="20" width="9.77734375" style="2" customWidth="1"/>
    <col min="21" max="22" width="9.5546875" style="2" customWidth="1"/>
    <col min="23" max="23" width="9.77734375" style="2" customWidth="1"/>
    <col min="24" max="16384" width="9.21875" style="2"/>
  </cols>
  <sheetData>
    <row r="1" spans="1:29" ht="20.399999999999999" x14ac:dyDescent="0.35">
      <c r="A1" s="1" t="s">
        <v>312</v>
      </c>
    </row>
    <row r="2" spans="1:29" ht="20.399999999999999" x14ac:dyDescent="0.45">
      <c r="A2" s="2" t="s">
        <v>1</v>
      </c>
      <c r="B2" s="3" t="s">
        <v>350</v>
      </c>
    </row>
    <row r="3" spans="1:29" x14ac:dyDescent="0.35">
      <c r="A3" s="4"/>
      <c r="B3" s="5" t="s">
        <v>2</v>
      </c>
    </row>
    <row r="4" spans="1:29" x14ac:dyDescent="0.35">
      <c r="A4" s="6"/>
      <c r="B4" s="5" t="s">
        <v>3</v>
      </c>
    </row>
    <row r="5" spans="1:29" x14ac:dyDescent="0.35">
      <c r="A5" s="2" t="s">
        <v>4</v>
      </c>
      <c r="D5" s="2">
        <v>2005</v>
      </c>
      <c r="E5" s="2">
        <v>2006</v>
      </c>
      <c r="F5" s="2">
        <v>2007</v>
      </c>
      <c r="G5" s="2">
        <v>2008</v>
      </c>
      <c r="H5" s="2">
        <v>2009</v>
      </c>
      <c r="I5" s="2">
        <v>2010</v>
      </c>
      <c r="J5" s="2">
        <v>2011</v>
      </c>
      <c r="K5" s="2">
        <v>2012</v>
      </c>
      <c r="L5" s="2">
        <v>2013</v>
      </c>
      <c r="M5" s="2">
        <v>2014</v>
      </c>
      <c r="N5" s="2">
        <v>2015</v>
      </c>
      <c r="O5" s="2">
        <v>2016</v>
      </c>
      <c r="P5" s="2">
        <v>2017</v>
      </c>
      <c r="Q5" s="2">
        <v>2018</v>
      </c>
      <c r="R5" s="2">
        <v>2019</v>
      </c>
      <c r="S5" s="7">
        <v>2020</v>
      </c>
      <c r="T5" s="7">
        <v>2021</v>
      </c>
      <c r="U5" s="7">
        <v>2022</v>
      </c>
      <c r="V5" s="7">
        <v>2023</v>
      </c>
      <c r="W5" s="7">
        <v>2024</v>
      </c>
      <c r="X5" s="8">
        <v>2025</v>
      </c>
      <c r="Y5" s="8">
        <v>2026</v>
      </c>
      <c r="Z5" s="8">
        <v>2027</v>
      </c>
      <c r="AA5" s="8">
        <v>2028</v>
      </c>
      <c r="AB5" s="8">
        <v>2029</v>
      </c>
      <c r="AC5" s="8">
        <v>2030</v>
      </c>
    </row>
    <row r="6" spans="1:29" x14ac:dyDescent="0.35">
      <c r="S6"/>
      <c r="T6"/>
      <c r="U6"/>
    </row>
    <row r="8" spans="1:29" x14ac:dyDescent="0.35">
      <c r="A8" s="9" t="s">
        <v>5</v>
      </c>
      <c r="D8" s="10">
        <v>35.588917811296639</v>
      </c>
      <c r="E8" s="10">
        <v>36.336839742885608</v>
      </c>
      <c r="F8" s="10">
        <v>36.862611049843693</v>
      </c>
      <c r="G8" s="10">
        <v>35.573581470402225</v>
      </c>
      <c r="H8" s="10">
        <v>37.565284446240085</v>
      </c>
      <c r="I8" s="10">
        <v>36.054339957364341</v>
      </c>
      <c r="J8" s="10">
        <v>35.655988307581985</v>
      </c>
      <c r="K8" s="10">
        <v>35.519429378335317</v>
      </c>
      <c r="L8" s="10">
        <v>35.654306519046209</v>
      </c>
      <c r="M8" s="10">
        <v>38.668598997769813</v>
      </c>
      <c r="N8" s="10">
        <v>38.049600283499743</v>
      </c>
      <c r="O8" s="10">
        <v>37.672057765354417</v>
      </c>
      <c r="P8" s="10">
        <v>37.441966206622538</v>
      </c>
      <c r="Q8" s="10">
        <v>36.794036425604347</v>
      </c>
      <c r="R8" s="10">
        <v>37.169595682882104</v>
      </c>
      <c r="S8" s="10">
        <v>38.550836948792387</v>
      </c>
      <c r="T8" s="10">
        <v>37.592689986580446</v>
      </c>
      <c r="U8" s="10">
        <v>31.783352209494559</v>
      </c>
      <c r="V8" s="10">
        <v>31.112702822489585</v>
      </c>
      <c r="W8" s="10">
        <v>31.056198088464338</v>
      </c>
    </row>
    <row r="9" spans="1:29" x14ac:dyDescent="0.35">
      <c r="A9" s="9" t="s">
        <v>10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</row>
    <row r="10" spans="1:29" x14ac:dyDescent="0.35">
      <c r="A10" s="13" t="s">
        <v>11</v>
      </c>
      <c r="S10" s="14"/>
      <c r="T10" s="16"/>
      <c r="U10" s="15"/>
      <c r="V10" s="15"/>
      <c r="W10" s="15" t="s">
        <v>313</v>
      </c>
      <c r="X10" s="16" t="s">
        <v>313</v>
      </c>
      <c r="Y10" s="16" t="s">
        <v>313</v>
      </c>
      <c r="Z10" s="16" t="s">
        <v>313</v>
      </c>
      <c r="AA10" s="16" t="s">
        <v>313</v>
      </c>
      <c r="AB10" s="16" t="s">
        <v>313</v>
      </c>
      <c r="AC10" s="16" t="s">
        <v>313</v>
      </c>
    </row>
    <row r="11" spans="1:29" x14ac:dyDescent="0.35">
      <c r="A11" s="17" t="s">
        <v>6</v>
      </c>
      <c r="B11" s="17"/>
      <c r="C11" s="17"/>
      <c r="D11" s="17"/>
      <c r="E11" s="18">
        <f t="shared" ref="E11:W11" si="0">(E8-$D$8)/$D$8</f>
        <v>2.1015585119915164E-2</v>
      </c>
      <c r="F11" s="54">
        <f t="shared" si="0"/>
        <v>3.578904099586748E-2</v>
      </c>
      <c r="G11" s="18">
        <f t="shared" si="0"/>
        <v>-4.3093024001832466E-4</v>
      </c>
      <c r="H11" s="18">
        <f t="shared" si="0"/>
        <v>5.5533204055901564E-2</v>
      </c>
      <c r="I11" s="18">
        <f t="shared" si="0"/>
        <v>1.3077726851249402E-2</v>
      </c>
      <c r="J11" s="18">
        <f t="shared" si="0"/>
        <v>1.8845893724831614E-3</v>
      </c>
      <c r="K11" s="18">
        <f t="shared" si="0"/>
        <v>-1.9525300918047204E-3</v>
      </c>
      <c r="L11" s="18">
        <f t="shared" si="0"/>
        <v>1.8373334108185196E-3</v>
      </c>
      <c r="M11" s="18">
        <f t="shared" si="0"/>
        <v>8.6534836569141779E-2</v>
      </c>
      <c r="N11" s="18">
        <f t="shared" si="0"/>
        <v>6.914181783358507E-2</v>
      </c>
      <c r="O11" s="18">
        <f t="shared" si="0"/>
        <v>5.8533388542557685E-2</v>
      </c>
      <c r="P11" s="18">
        <f t="shared" si="0"/>
        <v>5.2068129892325767E-2</v>
      </c>
      <c r="Q11" s="18">
        <f t="shared" si="0"/>
        <v>3.3862187681502877E-2</v>
      </c>
      <c r="R11" s="18">
        <f t="shared" si="0"/>
        <v>4.4414890049950487E-2</v>
      </c>
      <c r="S11" s="19">
        <f t="shared" si="0"/>
        <v>8.3225883776538306E-2</v>
      </c>
      <c r="T11" s="26">
        <f t="shared" si="0"/>
        <v>5.63032623219515E-2</v>
      </c>
      <c r="U11" s="26">
        <f t="shared" si="0"/>
        <v>-0.10693119757055711</v>
      </c>
      <c r="V11" s="26">
        <f t="shared" si="0"/>
        <v>-0.12577552968992539</v>
      </c>
      <c r="W11" s="20">
        <f t="shared" si="0"/>
        <v>-0.12736323556861637</v>
      </c>
    </row>
    <row r="12" spans="1:29" x14ac:dyDescent="0.35">
      <c r="A12" s="11" t="s">
        <v>7</v>
      </c>
      <c r="D12" s="10"/>
      <c r="E12" s="21">
        <f>(E8-D8)/D8</f>
        <v>2.1015585119915164E-2</v>
      </c>
      <c r="F12" s="21">
        <f>(F8-E8)/E8</f>
        <v>1.4469373525005715E-2</v>
      </c>
      <c r="G12" s="21">
        <f>(G8-F8)/F8</f>
        <v>-3.4968482772381751E-2</v>
      </c>
      <c r="H12" s="21">
        <f t="shared" ref="H12:W12" si="1">(H8-G8)/G8</f>
        <v>5.5988261330813381E-2</v>
      </c>
      <c r="I12" s="21">
        <f t="shared" si="1"/>
        <v>-4.0221830105880492E-2</v>
      </c>
      <c r="J12" s="21">
        <f t="shared" si="1"/>
        <v>-1.1048646300373884E-2</v>
      </c>
      <c r="K12" s="21">
        <f t="shared" si="1"/>
        <v>-3.8299016722986123E-3</v>
      </c>
      <c r="L12" s="21">
        <f t="shared" si="1"/>
        <v>3.7972778017981933E-3</v>
      </c>
      <c r="M12" s="21">
        <f t="shared" si="1"/>
        <v>8.4542171002916472E-2</v>
      </c>
      <c r="N12" s="21">
        <f t="shared" si="1"/>
        <v>-1.6007787463563666E-2</v>
      </c>
      <c r="O12" s="21">
        <f t="shared" si="1"/>
        <v>-9.9223780363613331E-3</v>
      </c>
      <c r="P12" s="21">
        <f t="shared" si="1"/>
        <v>-6.1077512719118036E-3</v>
      </c>
      <c r="Q12" s="21">
        <f t="shared" si="1"/>
        <v>-1.7304908012645701E-2</v>
      </c>
      <c r="R12" s="21">
        <f t="shared" si="1"/>
        <v>1.0207068692697493E-2</v>
      </c>
      <c r="S12" s="22">
        <f t="shared" si="1"/>
        <v>3.7160513600808229E-2</v>
      </c>
      <c r="T12" s="23">
        <f t="shared" si="1"/>
        <v>-2.4854115709203962E-2</v>
      </c>
      <c r="U12" s="23">
        <f t="shared" si="1"/>
        <v>-0.15453370799375252</v>
      </c>
      <c r="V12" s="23">
        <f t="shared" si="1"/>
        <v>-2.110064988062E-2</v>
      </c>
      <c r="W12" s="23">
        <f t="shared" si="1"/>
        <v>-1.816130676515903E-3</v>
      </c>
    </row>
    <row r="15" spans="1:29" x14ac:dyDescent="0.35">
      <c r="A15" s="24" t="s">
        <v>14</v>
      </c>
    </row>
    <row r="16" spans="1:29" x14ac:dyDescent="0.35">
      <c r="A16" s="2" t="s">
        <v>15</v>
      </c>
    </row>
    <row r="17" spans="1:23" x14ac:dyDescent="0.35">
      <c r="A17" s="4" t="s">
        <v>16</v>
      </c>
      <c r="B17" s="4"/>
      <c r="C17" s="4"/>
    </row>
    <row r="18" spans="1:23" x14ac:dyDescent="0.35">
      <c r="A18" s="4" t="s">
        <v>17</v>
      </c>
      <c r="B18" s="4"/>
      <c r="C18" s="4"/>
    </row>
    <row r="19" spans="1:23" x14ac:dyDescent="0.35">
      <c r="A19" s="4" t="s">
        <v>18</v>
      </c>
      <c r="B19" s="4"/>
      <c r="C19" s="4"/>
    </row>
    <row r="20" spans="1:23" x14ac:dyDescent="0.35">
      <c r="A20" s="4" t="s">
        <v>19</v>
      </c>
      <c r="B20" s="4"/>
      <c r="C20" s="4"/>
    </row>
    <row r="21" spans="1:23" x14ac:dyDescent="0.35">
      <c r="A21" s="4" t="s">
        <v>20</v>
      </c>
      <c r="B21" s="4"/>
      <c r="C21" s="4"/>
    </row>
    <row r="22" spans="1:23" x14ac:dyDescent="0.35">
      <c r="A22" s="4" t="s">
        <v>21</v>
      </c>
      <c r="B22" s="4"/>
      <c r="C22" s="4"/>
    </row>
    <row r="23" spans="1:23" x14ac:dyDescent="0.35">
      <c r="A23" s="25" t="s">
        <v>22</v>
      </c>
      <c r="B23" s="25"/>
      <c r="C23" s="25"/>
      <c r="D23" s="10">
        <f>D29+D37+D44+D55+D62+D69</f>
        <v>0.18471019</v>
      </c>
      <c r="E23" s="10">
        <f t="shared" ref="E23:W23" si="2">E29+E37+E44+E55+E62+E69</f>
        <v>0.19592991999999998</v>
      </c>
      <c r="F23" s="10">
        <f t="shared" si="2"/>
        <v>0.18332049499999997</v>
      </c>
      <c r="G23" s="10">
        <f t="shared" si="2"/>
        <v>0.19118109999999999</v>
      </c>
      <c r="H23" s="10">
        <f t="shared" si="2"/>
        <v>0.1912431</v>
      </c>
      <c r="I23" s="10">
        <f t="shared" si="2"/>
        <v>0.18633549999999996</v>
      </c>
      <c r="J23" s="10">
        <f t="shared" si="2"/>
        <v>0.17908199999999999</v>
      </c>
      <c r="K23" s="10">
        <f t="shared" si="2"/>
        <v>0.1790233</v>
      </c>
      <c r="L23" s="10">
        <f t="shared" si="2"/>
        <v>0.1728141</v>
      </c>
      <c r="M23" s="10">
        <f t="shared" si="2"/>
        <v>0.16230410000000001</v>
      </c>
      <c r="N23" s="10">
        <f t="shared" si="2"/>
        <v>0.16081769999999998</v>
      </c>
      <c r="O23" s="10">
        <f t="shared" si="2"/>
        <v>0.15736730000000002</v>
      </c>
      <c r="P23" s="10">
        <f t="shared" si="2"/>
        <v>0.15533240000000001</v>
      </c>
      <c r="Q23" s="10">
        <f t="shared" si="2"/>
        <v>0.18540109999999999</v>
      </c>
      <c r="R23" s="10">
        <f t="shared" si="2"/>
        <v>0.17746699999999999</v>
      </c>
      <c r="S23" s="10">
        <f t="shared" si="2"/>
        <v>0.17754509999999998</v>
      </c>
      <c r="T23" s="10">
        <f t="shared" si="2"/>
        <v>0.18313740000000001</v>
      </c>
      <c r="U23" s="10">
        <f t="shared" si="2"/>
        <v>0.170903</v>
      </c>
      <c r="V23" s="10">
        <f t="shared" si="2"/>
        <v>0.1620472</v>
      </c>
      <c r="W23" s="10">
        <f t="shared" si="2"/>
        <v>0.1630868</v>
      </c>
    </row>
    <row r="24" spans="1:23" x14ac:dyDescent="0.35">
      <c r="A24" s="17" t="s">
        <v>6</v>
      </c>
      <c r="B24" s="17"/>
      <c r="C24" s="17"/>
      <c r="D24" s="17"/>
      <c r="E24" s="18">
        <f t="shared" ref="E24:W24" si="3">(E23-$D23)/$D23</f>
        <v>6.0742344534429768E-2</v>
      </c>
      <c r="F24" s="18">
        <f t="shared" si="3"/>
        <v>-7.5236509691210002E-3</v>
      </c>
      <c r="G24" s="18">
        <f t="shared" si="3"/>
        <v>3.5032772149711913E-2</v>
      </c>
      <c r="H24" s="18">
        <f t="shared" si="3"/>
        <v>3.536843311135137E-2</v>
      </c>
      <c r="I24" s="18">
        <f t="shared" si="3"/>
        <v>8.7992438316476379E-3</v>
      </c>
      <c r="J24" s="18">
        <f t="shared" si="3"/>
        <v>-3.0470381736925317E-2</v>
      </c>
      <c r="K24" s="18">
        <f t="shared" si="3"/>
        <v>-3.0788176873187127E-2</v>
      </c>
      <c r="L24" s="18">
        <f t="shared" si="3"/>
        <v>-6.4404080792727234E-2</v>
      </c>
      <c r="M24" s="18">
        <f t="shared" si="3"/>
        <v>-0.12130402767708695</v>
      </c>
      <c r="N24" s="18">
        <f t="shared" si="3"/>
        <v>-0.1293512285380683</v>
      </c>
      <c r="O24" s="18">
        <f t="shared" si="3"/>
        <v>-0.14803130244194965</v>
      </c>
      <c r="P24" s="18">
        <f t="shared" si="3"/>
        <v>-0.15904802003614413</v>
      </c>
      <c r="Q24" s="18">
        <f t="shared" si="3"/>
        <v>3.7405083065530334E-3</v>
      </c>
      <c r="R24" s="18">
        <f t="shared" si="3"/>
        <v>-3.9213808398984432E-2</v>
      </c>
      <c r="S24" s="18">
        <f t="shared" si="3"/>
        <v>-3.879098386504834E-2</v>
      </c>
      <c r="T24" s="26">
        <f t="shared" si="3"/>
        <v>-8.5149065138203292E-3</v>
      </c>
      <c r="U24" s="26">
        <f t="shared" si="3"/>
        <v>-7.4750559240938458E-2</v>
      </c>
      <c r="V24" s="26">
        <f t="shared" si="3"/>
        <v>-0.12269485511329935</v>
      </c>
      <c r="W24" s="26">
        <f t="shared" si="3"/>
        <v>-0.11706657873071319</v>
      </c>
    </row>
    <row r="25" spans="1:23" x14ac:dyDescent="0.35">
      <c r="A25" s="11" t="s">
        <v>7</v>
      </c>
      <c r="D25" s="10"/>
      <c r="E25" s="21">
        <f t="shared" ref="E25:W25" si="4">(E23-D23)/D23</f>
        <v>6.0742344534429768E-2</v>
      </c>
      <c r="F25" s="21">
        <f t="shared" si="4"/>
        <v>-6.4356811864160451E-2</v>
      </c>
      <c r="G25" s="21">
        <f t="shared" si="4"/>
        <v>4.2879029974253677E-2</v>
      </c>
      <c r="H25" s="21">
        <f t="shared" si="4"/>
        <v>3.2429983926238784E-4</v>
      </c>
      <c r="I25" s="21">
        <f t="shared" si="4"/>
        <v>-2.566157942430362E-2</v>
      </c>
      <c r="J25" s="21">
        <f t="shared" si="4"/>
        <v>-3.8927096554333282E-2</v>
      </c>
      <c r="K25" s="21">
        <f t="shared" si="4"/>
        <v>-3.2778280340846577E-4</v>
      </c>
      <c r="L25" s="21">
        <f t="shared" si="4"/>
        <v>-3.4683753455555778E-2</v>
      </c>
      <c r="M25" s="21">
        <f t="shared" si="4"/>
        <v>-6.081679677757771E-2</v>
      </c>
      <c r="N25" s="21">
        <f t="shared" si="4"/>
        <v>-9.1581173858209779E-3</v>
      </c>
      <c r="O25" s="21">
        <f t="shared" si="4"/>
        <v>-2.1455349753167499E-2</v>
      </c>
      <c r="P25" s="21">
        <f t="shared" si="4"/>
        <v>-1.2930894791993037E-2</v>
      </c>
      <c r="Q25" s="21">
        <f t="shared" si="4"/>
        <v>0.19357648500892263</v>
      </c>
      <c r="R25" s="21">
        <f t="shared" si="4"/>
        <v>-4.2794244478592633E-2</v>
      </c>
      <c r="S25" s="22">
        <f t="shared" si="4"/>
        <v>4.4008181802812705E-4</v>
      </c>
      <c r="T25" s="23">
        <f t="shared" si="4"/>
        <v>3.1497912361422666E-2</v>
      </c>
      <c r="U25" s="23">
        <f t="shared" si="4"/>
        <v>-6.6804486685952763E-2</v>
      </c>
      <c r="V25" s="23">
        <f t="shared" si="4"/>
        <v>-5.1817697758377544E-2</v>
      </c>
      <c r="W25" s="23">
        <f t="shared" si="4"/>
        <v>6.4154147680429013E-3</v>
      </c>
    </row>
    <row r="26" spans="1:23" x14ac:dyDescent="0.35">
      <c r="A26" s="2" t="s">
        <v>23</v>
      </c>
      <c r="D26" s="12">
        <f t="shared" ref="D26:W26" si="5">D23/D$8</f>
        <v>5.1901041492576454E-3</v>
      </c>
      <c r="E26" s="12">
        <f t="shared" si="5"/>
        <v>5.3920462369972917E-3</v>
      </c>
      <c r="F26" s="12">
        <f t="shared" si="5"/>
        <v>4.9730740655382112E-3</v>
      </c>
      <c r="G26" s="12">
        <f t="shared" si="5"/>
        <v>5.3742438095266193E-3</v>
      </c>
      <c r="H26" s="12">
        <f t="shared" si="5"/>
        <v>5.0909530652879578E-3</v>
      </c>
      <c r="I26" s="12">
        <f t="shared" si="5"/>
        <v>5.1681850290519514E-3</v>
      </c>
      <c r="J26" s="12">
        <f t="shared" si="5"/>
        <v>5.0224943550904047E-3</v>
      </c>
      <c r="K26" s="12">
        <f t="shared" si="5"/>
        <v>5.0401513519018771E-3</v>
      </c>
      <c r="L26" s="12">
        <f t="shared" si="5"/>
        <v>4.8469348270084641E-3</v>
      </c>
      <c r="M26" s="12">
        <f t="shared" si="5"/>
        <v>4.1973100708758747E-3</v>
      </c>
      <c r="N26" s="12">
        <f t="shared" si="5"/>
        <v>4.2265279740596583E-3</v>
      </c>
      <c r="O26" s="12">
        <f t="shared" si="5"/>
        <v>4.1772950386778406E-3</v>
      </c>
      <c r="P26" s="12">
        <f t="shared" si="5"/>
        <v>4.1486176004433663E-3</v>
      </c>
      <c r="Q26" s="12">
        <f t="shared" si="5"/>
        <v>5.0388899400823145E-3</v>
      </c>
      <c r="R26" s="12">
        <f t="shared" si="5"/>
        <v>4.7745205924241392E-3</v>
      </c>
      <c r="S26" s="12">
        <f t="shared" si="5"/>
        <v>4.6054797781909535E-3</v>
      </c>
      <c r="T26" s="27">
        <f t="shared" si="5"/>
        <v>4.8716226496527655E-3</v>
      </c>
      <c r="U26" s="27">
        <f t="shared" si="5"/>
        <v>5.3771231830274527E-3</v>
      </c>
      <c r="V26" s="27">
        <f t="shared" si="5"/>
        <v>5.2083935273815364E-3</v>
      </c>
      <c r="W26" s="27">
        <f t="shared" si="5"/>
        <v>5.2513446602653448E-3</v>
      </c>
    </row>
    <row r="27" spans="1:23" x14ac:dyDescent="0.35"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</row>
    <row r="28" spans="1:23" x14ac:dyDescent="0.35">
      <c r="A28" s="9" t="s">
        <v>24</v>
      </c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/>
    </row>
    <row r="29" spans="1:23" x14ac:dyDescent="0.35">
      <c r="A29" s="2" t="s">
        <v>22</v>
      </c>
      <c r="D29" s="10">
        <f t="shared" ref="D29:W29" si="6">D33+D34</f>
        <v>6.0390000000000003E-5</v>
      </c>
      <c r="E29" s="10">
        <f t="shared" si="6"/>
        <v>4.7952000000000003E-3</v>
      </c>
      <c r="F29" s="10">
        <f t="shared" si="6"/>
        <v>4.4143999999999997E-3</v>
      </c>
      <c r="G29" s="10">
        <f t="shared" si="6"/>
        <v>5.1950999999999994E-3</v>
      </c>
      <c r="H29" s="10">
        <f t="shared" si="6"/>
        <v>5.9492E-3</v>
      </c>
      <c r="I29" s="10">
        <f t="shared" si="6"/>
        <v>5.9129000000000004E-3</v>
      </c>
      <c r="J29" s="10">
        <f t="shared" si="6"/>
        <v>5.5599999999999998E-3</v>
      </c>
      <c r="K29" s="10">
        <f t="shared" si="6"/>
        <v>7.4390999999999997E-3</v>
      </c>
      <c r="L29" s="10">
        <f t="shared" si="6"/>
        <v>9.0471000000000006E-3</v>
      </c>
      <c r="M29" s="10">
        <f t="shared" si="6"/>
        <v>1.08611E-2</v>
      </c>
      <c r="N29" s="10">
        <f t="shared" si="6"/>
        <v>1.4985500000000001E-2</v>
      </c>
      <c r="O29" s="10">
        <f t="shared" si="6"/>
        <v>1.6099200000000001E-2</v>
      </c>
      <c r="P29" s="10">
        <f t="shared" si="6"/>
        <v>1.9116400000000002E-2</v>
      </c>
      <c r="Q29" s="10">
        <f t="shared" si="6"/>
        <v>2.7179100000000001E-2</v>
      </c>
      <c r="R29" s="10">
        <f t="shared" si="6"/>
        <v>2.6942000000000001E-2</v>
      </c>
      <c r="S29" s="10">
        <f t="shared" si="6"/>
        <v>2.73271E-2</v>
      </c>
      <c r="T29" s="29">
        <f t="shared" si="6"/>
        <v>3.3928400000000004E-2</v>
      </c>
      <c r="U29" s="29">
        <f t="shared" si="6"/>
        <v>2.8913000000000001E-2</v>
      </c>
      <c r="V29" s="29">
        <f t="shared" si="6"/>
        <v>2.90802E-2</v>
      </c>
      <c r="W29" s="29">
        <f t="shared" si="6"/>
        <v>2.71728E-2</v>
      </c>
    </row>
    <row r="30" spans="1:23" x14ac:dyDescent="0.35">
      <c r="A30" s="17" t="s">
        <v>6</v>
      </c>
      <c r="B30" s="17"/>
      <c r="C30" s="17"/>
      <c r="D30" s="17"/>
      <c r="E30" s="18">
        <f t="shared" ref="E30:W30" si="7">(E29-$D29)/$D29</f>
        <v>78.403874813710885</v>
      </c>
      <c r="F30" s="18">
        <f t="shared" si="7"/>
        <v>72.098195065408177</v>
      </c>
      <c r="G30" s="18">
        <f t="shared" si="7"/>
        <v>85.02583209140586</v>
      </c>
      <c r="H30" s="18">
        <f t="shared" si="7"/>
        <v>97.512998840867695</v>
      </c>
      <c r="I30" s="18">
        <f t="shared" si="7"/>
        <v>96.911905944692833</v>
      </c>
      <c r="J30" s="18">
        <f t="shared" si="7"/>
        <v>91.068223215764206</v>
      </c>
      <c r="K30" s="58">
        <f t="shared" si="7"/>
        <v>122.18430203676105</v>
      </c>
      <c r="L30" s="58">
        <f t="shared" si="7"/>
        <v>148.81122702434178</v>
      </c>
      <c r="M30" s="58">
        <f t="shared" si="7"/>
        <v>178.84931280013245</v>
      </c>
      <c r="N30" s="58">
        <f t="shared" si="7"/>
        <v>247.14538830932273</v>
      </c>
      <c r="O30" s="58">
        <f t="shared" si="7"/>
        <v>265.58718330849479</v>
      </c>
      <c r="P30" s="58">
        <f t="shared" si="7"/>
        <v>315.54909753270408</v>
      </c>
      <c r="Q30" s="58">
        <f t="shared" si="7"/>
        <v>449.05961251862891</v>
      </c>
      <c r="R30" s="58">
        <f t="shared" si="7"/>
        <v>445.13346580559693</v>
      </c>
      <c r="S30" s="58">
        <f t="shared" si="7"/>
        <v>451.51034939559526</v>
      </c>
      <c r="T30" s="46">
        <f t="shared" si="7"/>
        <v>560.8214936247723</v>
      </c>
      <c r="U30" s="46">
        <f t="shared" si="7"/>
        <v>477.77131975492631</v>
      </c>
      <c r="V30" s="46">
        <f t="shared" si="7"/>
        <v>480.53999006458019</v>
      </c>
      <c r="W30" s="46">
        <f t="shared" si="7"/>
        <v>448.95529061102832</v>
      </c>
    </row>
    <row r="31" spans="1:23" x14ac:dyDescent="0.35">
      <c r="A31" s="11" t="s">
        <v>7</v>
      </c>
      <c r="D31" s="10"/>
      <c r="E31" s="21">
        <f t="shared" ref="E31:W31" si="8">(E29-D29)/D29</f>
        <v>78.403874813710885</v>
      </c>
      <c r="F31" s="21">
        <f t="shared" si="8"/>
        <v>-7.9412746079412858E-2</v>
      </c>
      <c r="G31" s="21">
        <f t="shared" si="8"/>
        <v>0.17685302645886183</v>
      </c>
      <c r="H31" s="21">
        <f t="shared" si="8"/>
        <v>0.14515601239629664</v>
      </c>
      <c r="I31" s="21">
        <f t="shared" si="8"/>
        <v>-6.1016607274926929E-3</v>
      </c>
      <c r="J31" s="21">
        <f t="shared" si="8"/>
        <v>-5.9683065839097667E-2</v>
      </c>
      <c r="K31" s="21">
        <f t="shared" si="8"/>
        <v>0.33796762589928059</v>
      </c>
      <c r="L31" s="21">
        <f t="shared" si="8"/>
        <v>0.21615518006210441</v>
      </c>
      <c r="M31" s="21">
        <f t="shared" si="8"/>
        <v>0.20050623956848046</v>
      </c>
      <c r="N31" s="21">
        <f t="shared" si="8"/>
        <v>0.37974054193405826</v>
      </c>
      <c r="O31" s="21">
        <f t="shared" si="8"/>
        <v>7.4318507890961297E-2</v>
      </c>
      <c r="P31" s="21">
        <f t="shared" si="8"/>
        <v>0.18741303915722526</v>
      </c>
      <c r="Q31" s="21">
        <f t="shared" si="8"/>
        <v>0.42176874306877854</v>
      </c>
      <c r="R31" s="21">
        <f t="shared" si="8"/>
        <v>-8.7236148364000458E-3</v>
      </c>
      <c r="S31" s="22">
        <f t="shared" si="8"/>
        <v>1.4293667879147773E-2</v>
      </c>
      <c r="T31" s="23">
        <f t="shared" si="8"/>
        <v>0.24156606445616272</v>
      </c>
      <c r="U31" s="23">
        <f t="shared" si="8"/>
        <v>-0.14782306268494838</v>
      </c>
      <c r="V31" s="23">
        <f t="shared" si="8"/>
        <v>5.7828658388959734E-3</v>
      </c>
      <c r="W31" s="23">
        <f t="shared" si="8"/>
        <v>-6.5591020694493157E-2</v>
      </c>
    </row>
    <row r="32" spans="1:23" x14ac:dyDescent="0.35">
      <c r="A32" s="2" t="s">
        <v>23</v>
      </c>
      <c r="D32" s="12">
        <f t="shared" ref="D32:W32" si="9">D29/D$8</f>
        <v>1.6968765479244496E-6</v>
      </c>
      <c r="E32" s="12">
        <f t="shared" si="9"/>
        <v>1.3196524612294752E-4</v>
      </c>
      <c r="F32" s="12">
        <f t="shared" si="9"/>
        <v>1.1975277589618053E-4</v>
      </c>
      <c r="G32" s="12">
        <f t="shared" si="9"/>
        <v>1.4603814924629965E-4</v>
      </c>
      <c r="H32" s="12">
        <f t="shared" si="9"/>
        <v>1.5836962471331577E-4</v>
      </c>
      <c r="I32" s="12">
        <f t="shared" si="9"/>
        <v>1.6399967401961135E-4</v>
      </c>
      <c r="J32" s="12">
        <f t="shared" si="9"/>
        <v>1.5593453621415133E-4</v>
      </c>
      <c r="K32" s="12">
        <f t="shared" si="9"/>
        <v>2.0943748619276515E-4</v>
      </c>
      <c r="L32" s="12">
        <f t="shared" si="9"/>
        <v>2.5374494369052224E-4</v>
      </c>
      <c r="M32" s="12">
        <f t="shared" si="9"/>
        <v>2.8087648069759154E-4</v>
      </c>
      <c r="N32" s="12">
        <f t="shared" si="9"/>
        <v>3.9384119381928123E-4</v>
      </c>
      <c r="O32" s="12">
        <f t="shared" si="9"/>
        <v>4.2735122408964432E-4</v>
      </c>
      <c r="P32" s="12">
        <f t="shared" si="9"/>
        <v>5.105607941235413E-4</v>
      </c>
      <c r="Q32" s="12">
        <f t="shared" si="9"/>
        <v>7.3868220614921516E-4</v>
      </c>
      <c r="R32" s="12">
        <f t="shared" si="9"/>
        <v>7.2483973809830092E-4</v>
      </c>
      <c r="S32" s="12">
        <f t="shared" si="9"/>
        <v>7.088587995196827E-4</v>
      </c>
      <c r="T32" s="27">
        <f t="shared" si="9"/>
        <v>9.0252652875097547E-4</v>
      </c>
      <c r="U32" s="27">
        <f t="shared" si="9"/>
        <v>9.0969007326303659E-4</v>
      </c>
      <c r="V32" s="27">
        <f t="shared" si="9"/>
        <v>9.3467289440953341E-4</v>
      </c>
      <c r="W32" s="27">
        <f t="shared" si="9"/>
        <v>8.749557792810832E-4</v>
      </c>
    </row>
    <row r="33" spans="1:23" x14ac:dyDescent="0.35">
      <c r="A33" s="2" t="s">
        <v>25</v>
      </c>
      <c r="B33" s="2" t="s">
        <v>26</v>
      </c>
      <c r="D33" s="2">
        <v>9.8900000000000002E-6</v>
      </c>
      <c r="E33" s="2">
        <v>4.7450000000000001E-3</v>
      </c>
      <c r="F33" s="2">
        <v>4.3839999999999999E-3</v>
      </c>
      <c r="G33" s="2">
        <v>5.1669999999999997E-3</v>
      </c>
      <c r="H33" s="2">
        <v>5.9069999999999999E-3</v>
      </c>
      <c r="I33" s="2">
        <v>5.8640000000000003E-3</v>
      </c>
      <c r="J33" s="2">
        <v>5.5189999999999996E-3</v>
      </c>
      <c r="K33" s="2">
        <v>7.4029999999999999E-3</v>
      </c>
      <c r="L33" s="2">
        <v>9.0109999999999999E-3</v>
      </c>
      <c r="M33" s="2">
        <v>1.0817999999999999E-2</v>
      </c>
      <c r="N33" s="2">
        <v>1.4952E-2</v>
      </c>
      <c r="O33" s="2">
        <v>1.6066E-2</v>
      </c>
      <c r="P33" s="2">
        <v>1.9085000000000001E-2</v>
      </c>
      <c r="Q33" s="2">
        <v>2.7146E-2</v>
      </c>
      <c r="R33" s="2">
        <v>2.6912999999999999E-2</v>
      </c>
      <c r="S33" s="2">
        <v>2.7293000000000001E-2</v>
      </c>
      <c r="T33" s="30">
        <v>3.3903000000000003E-2</v>
      </c>
      <c r="U33" s="2">
        <v>2.8896000000000002E-2</v>
      </c>
      <c r="V33" s="2">
        <v>2.9061E-2</v>
      </c>
      <c r="W33" s="2">
        <v>2.7153E-2</v>
      </c>
    </row>
    <row r="34" spans="1:23" x14ac:dyDescent="0.35">
      <c r="A34" s="2" t="s">
        <v>27</v>
      </c>
      <c r="B34" s="2" t="s">
        <v>28</v>
      </c>
      <c r="D34" s="31">
        <v>5.0500000000000001E-5</v>
      </c>
      <c r="E34" s="31">
        <v>5.02E-5</v>
      </c>
      <c r="F34" s="31">
        <v>3.04E-5</v>
      </c>
      <c r="G34" s="31">
        <v>2.8099999999999999E-5</v>
      </c>
      <c r="H34" s="31">
        <v>4.2200000000000003E-5</v>
      </c>
      <c r="I34" s="31">
        <v>4.8900000000000003E-5</v>
      </c>
      <c r="J34" s="31">
        <v>4.1E-5</v>
      </c>
      <c r="K34" s="31">
        <v>3.6100000000000003E-5</v>
      </c>
      <c r="L34" s="31">
        <v>3.6100000000000003E-5</v>
      </c>
      <c r="M34" s="31">
        <v>4.3099999999999997E-5</v>
      </c>
      <c r="N34" s="31">
        <v>3.3500000000000001E-5</v>
      </c>
      <c r="O34" s="31">
        <v>3.3200000000000001E-5</v>
      </c>
      <c r="P34" s="31">
        <v>3.1399999999999998E-5</v>
      </c>
      <c r="Q34" s="31">
        <v>3.3099999999999998E-5</v>
      </c>
      <c r="R34" s="31">
        <v>2.9E-5</v>
      </c>
      <c r="S34" s="31">
        <v>3.4100000000000002E-5</v>
      </c>
      <c r="T34" s="32">
        <v>2.5400000000000001E-5</v>
      </c>
      <c r="U34" s="2">
        <v>1.7E-5</v>
      </c>
      <c r="V34" s="2">
        <v>1.9199999999999999E-5</v>
      </c>
      <c r="W34" s="2">
        <v>1.98E-5</v>
      </c>
    </row>
    <row r="35" spans="1:23" x14ac:dyDescent="0.35"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</row>
    <row r="36" spans="1:23" x14ac:dyDescent="0.35">
      <c r="A36" s="9" t="s">
        <v>29</v>
      </c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/>
    </row>
    <row r="37" spans="1:23" x14ac:dyDescent="0.35">
      <c r="A37" s="2" t="s">
        <v>22</v>
      </c>
      <c r="D37" s="10">
        <f t="shared" ref="D37:W37" si="10">D41</f>
        <v>7.4149999999999997E-3</v>
      </c>
      <c r="E37" s="10">
        <f t="shared" si="10"/>
        <v>6.4739999999999997E-3</v>
      </c>
      <c r="F37" s="10">
        <f t="shared" si="10"/>
        <v>3.836E-3</v>
      </c>
      <c r="G37" s="10">
        <f t="shared" si="10"/>
        <v>7.476E-3</v>
      </c>
      <c r="H37" s="10">
        <f t="shared" si="10"/>
        <v>6.8009999999999998E-3</v>
      </c>
      <c r="I37" s="10">
        <f t="shared" si="10"/>
        <v>7.2690000000000003E-3</v>
      </c>
      <c r="J37" s="10">
        <f t="shared" si="10"/>
        <v>7.2870000000000001E-3</v>
      </c>
      <c r="K37" s="10">
        <f t="shared" si="10"/>
        <v>6.9030000000000003E-3</v>
      </c>
      <c r="L37" s="10">
        <f t="shared" si="10"/>
        <v>7.2890000000000003E-3</v>
      </c>
      <c r="M37" s="10">
        <f t="shared" si="10"/>
        <v>6.0660000000000002E-3</v>
      </c>
      <c r="N37" s="10">
        <f t="shared" si="10"/>
        <v>6.731E-3</v>
      </c>
      <c r="O37" s="10">
        <f t="shared" si="10"/>
        <v>7.4619999999999999E-3</v>
      </c>
      <c r="P37" s="10">
        <f t="shared" si="10"/>
        <v>7.8560000000000001E-3</v>
      </c>
      <c r="Q37" s="10">
        <f t="shared" si="10"/>
        <v>7.7510000000000001E-3</v>
      </c>
      <c r="R37" s="10">
        <f t="shared" si="10"/>
        <v>7.6119999999999998E-3</v>
      </c>
      <c r="S37" s="10">
        <f t="shared" si="10"/>
        <v>6.3210000000000002E-3</v>
      </c>
      <c r="T37" s="29">
        <f t="shared" si="10"/>
        <v>6.3629999999999997E-3</v>
      </c>
      <c r="U37" s="29">
        <f t="shared" si="10"/>
        <v>6.5929999999999999E-3</v>
      </c>
      <c r="V37" s="29">
        <f t="shared" si="10"/>
        <v>7.2760000000000003E-3</v>
      </c>
      <c r="W37" s="29">
        <f t="shared" si="10"/>
        <v>7.0759999999999998E-3</v>
      </c>
    </row>
    <row r="38" spans="1:23" x14ac:dyDescent="0.35">
      <c r="A38" s="17" t="s">
        <v>6</v>
      </c>
      <c r="B38" s="17"/>
      <c r="C38" s="17"/>
      <c r="D38" s="17"/>
      <c r="E38" s="18">
        <f t="shared" ref="E38:W38" si="11">(E37-$D37)/$D37</f>
        <v>-0.12690492245448415</v>
      </c>
      <c r="F38" s="18">
        <f t="shared" si="11"/>
        <v>-0.48267026298044502</v>
      </c>
      <c r="G38" s="18">
        <f t="shared" si="11"/>
        <v>8.2265677680378006E-3</v>
      </c>
      <c r="H38" s="18">
        <f t="shared" si="11"/>
        <v>-8.2805124747134182E-2</v>
      </c>
      <c r="I38" s="18">
        <f t="shared" si="11"/>
        <v>-1.9689817936614895E-2</v>
      </c>
      <c r="J38" s="18">
        <f t="shared" si="11"/>
        <v>-1.7262306136210336E-2</v>
      </c>
      <c r="K38" s="18">
        <f t="shared" si="11"/>
        <v>-6.904922454484147E-2</v>
      </c>
      <c r="L38" s="18">
        <f t="shared" si="11"/>
        <v>-1.6992582602832013E-2</v>
      </c>
      <c r="M38" s="18">
        <f t="shared" si="11"/>
        <v>-0.18192852326365469</v>
      </c>
      <c r="N38" s="18">
        <f t="shared" si="11"/>
        <v>-9.2245448415374201E-2</v>
      </c>
      <c r="O38" s="18">
        <f t="shared" si="11"/>
        <v>6.3385030343897728E-3</v>
      </c>
      <c r="P38" s="18">
        <f t="shared" si="11"/>
        <v>5.9474039109912398E-2</v>
      </c>
      <c r="Q38" s="18">
        <f t="shared" si="11"/>
        <v>4.5313553607552307E-2</v>
      </c>
      <c r="R38" s="18">
        <f t="shared" si="11"/>
        <v>2.6567768037761313E-2</v>
      </c>
      <c r="S38" s="18">
        <f t="shared" si="11"/>
        <v>-0.14753877275792307</v>
      </c>
      <c r="T38" s="26">
        <f t="shared" si="11"/>
        <v>-0.1418745785569791</v>
      </c>
      <c r="U38" s="26">
        <f t="shared" si="11"/>
        <v>-0.11085637221847604</v>
      </c>
      <c r="V38" s="26">
        <f t="shared" si="11"/>
        <v>-1.8745785569790879E-2</v>
      </c>
      <c r="W38" s="26">
        <f t="shared" si="11"/>
        <v>-4.5718138907619679E-2</v>
      </c>
    </row>
    <row r="39" spans="1:23" x14ac:dyDescent="0.35">
      <c r="A39" s="11" t="s">
        <v>7</v>
      </c>
      <c r="D39" s="10"/>
      <c r="E39" s="21">
        <f t="shared" ref="E39:W39" si="12">(E37-D37)/D37</f>
        <v>-0.12690492245448415</v>
      </c>
      <c r="F39" s="21">
        <f t="shared" si="12"/>
        <v>-0.40747605807846771</v>
      </c>
      <c r="G39" s="21">
        <f t="shared" si="12"/>
        <v>0.94890510948905105</v>
      </c>
      <c r="H39" s="21">
        <f t="shared" si="12"/>
        <v>-9.0288924558587516E-2</v>
      </c>
      <c r="I39" s="21">
        <f t="shared" si="12"/>
        <v>6.8813409792677624E-2</v>
      </c>
      <c r="J39" s="21">
        <f t="shared" si="12"/>
        <v>2.4762690879075234E-3</v>
      </c>
      <c r="K39" s="21">
        <f t="shared" si="12"/>
        <v>-5.2696582955948923E-2</v>
      </c>
      <c r="L39" s="21">
        <f t="shared" si="12"/>
        <v>5.5917716934666094E-2</v>
      </c>
      <c r="M39" s="21">
        <f t="shared" si="12"/>
        <v>-0.16778707641651805</v>
      </c>
      <c r="N39" s="21">
        <f t="shared" si="12"/>
        <v>0.10962743158588852</v>
      </c>
      <c r="O39" s="21">
        <f t="shared" si="12"/>
        <v>0.10860199078888721</v>
      </c>
      <c r="P39" s="21">
        <f t="shared" si="12"/>
        <v>5.2800857678906493E-2</v>
      </c>
      <c r="Q39" s="21">
        <f t="shared" si="12"/>
        <v>-1.3365580448065181E-2</v>
      </c>
      <c r="R39" s="21">
        <f t="shared" si="12"/>
        <v>-1.7933169913559571E-2</v>
      </c>
      <c r="S39" s="22">
        <f t="shared" si="12"/>
        <v>-0.1696006305832895</v>
      </c>
      <c r="T39" s="23">
        <f t="shared" si="12"/>
        <v>6.6445182724251704E-3</v>
      </c>
      <c r="U39" s="23">
        <f t="shared" si="12"/>
        <v>3.6146471790036175E-2</v>
      </c>
      <c r="V39" s="23">
        <f t="shared" si="12"/>
        <v>0.10359472167450333</v>
      </c>
      <c r="W39" s="23">
        <f t="shared" si="12"/>
        <v>-2.7487630566245261E-2</v>
      </c>
    </row>
    <row r="40" spans="1:23" x14ac:dyDescent="0.35">
      <c r="A40" s="2" t="s">
        <v>23</v>
      </c>
      <c r="D40" s="12">
        <f t="shared" ref="D40:W40" si="13">D37/D$8</f>
        <v>2.0835137610299376E-4</v>
      </c>
      <c r="E40" s="12">
        <f t="shared" si="13"/>
        <v>1.7816629200032578E-4</v>
      </c>
      <c r="F40" s="12">
        <f t="shared" si="13"/>
        <v>1.0406208054044684E-4</v>
      </c>
      <c r="G40" s="12">
        <f t="shared" si="13"/>
        <v>2.1015595537435974E-4</v>
      </c>
      <c r="H40" s="12">
        <f t="shared" si="13"/>
        <v>1.8104481571896397E-4</v>
      </c>
      <c r="I40" s="12">
        <f t="shared" si="13"/>
        <v>2.0161234427244751E-4</v>
      </c>
      <c r="J40" s="12">
        <f t="shared" si="13"/>
        <v>2.0436959809218001E-4</v>
      </c>
      <c r="K40" s="12">
        <f t="shared" si="13"/>
        <v>1.9434433831897111E-4</v>
      </c>
      <c r="L40" s="12">
        <f t="shared" si="13"/>
        <v>2.0443533226782246E-4</v>
      </c>
      <c r="M40" s="12">
        <f t="shared" si="13"/>
        <v>1.5687147083735443E-4</v>
      </c>
      <c r="N40" s="12">
        <f t="shared" si="13"/>
        <v>1.769006756930087E-4</v>
      </c>
      <c r="O40" s="12">
        <f t="shared" si="13"/>
        <v>1.9807784449891457E-4</v>
      </c>
      <c r="P40" s="12">
        <f t="shared" si="13"/>
        <v>2.0981804098232619E-4</v>
      </c>
      <c r="Q40" s="12">
        <f t="shared" si="13"/>
        <v>2.1065913808266523E-4</v>
      </c>
      <c r="R40" s="12">
        <f t="shared" si="13"/>
        <v>2.0479103579557073E-4</v>
      </c>
      <c r="S40" s="12">
        <f t="shared" si="13"/>
        <v>1.6396531178807539E-4</v>
      </c>
      <c r="T40" s="27">
        <f t="shared" si="13"/>
        <v>1.6926163044654201E-4</v>
      </c>
      <c r="U40" s="27">
        <f t="shared" si="13"/>
        <v>2.074356397822156E-4</v>
      </c>
      <c r="V40" s="27">
        <f t="shared" si="13"/>
        <v>2.338594638181225E-4</v>
      </c>
      <c r="W40" s="27">
        <f t="shared" si="13"/>
        <v>2.2784501759822118E-4</v>
      </c>
    </row>
    <row r="41" spans="1:23" x14ac:dyDescent="0.35">
      <c r="A41" s="2" t="s">
        <v>30</v>
      </c>
      <c r="B41" s="2" t="s">
        <v>31</v>
      </c>
      <c r="D41" s="44">
        <v>7.4149999999999997E-3</v>
      </c>
      <c r="E41" s="44">
        <v>6.4739999999999997E-3</v>
      </c>
      <c r="F41" s="44">
        <v>3.836E-3</v>
      </c>
      <c r="G41" s="44">
        <v>7.476E-3</v>
      </c>
      <c r="H41" s="44">
        <v>6.8009999999999998E-3</v>
      </c>
      <c r="I41" s="44">
        <v>7.2690000000000003E-3</v>
      </c>
      <c r="J41" s="44">
        <v>7.2870000000000001E-3</v>
      </c>
      <c r="K41" s="44">
        <v>6.9030000000000003E-3</v>
      </c>
      <c r="L41" s="44">
        <v>7.2890000000000003E-3</v>
      </c>
      <c r="M41" s="44">
        <v>6.0660000000000002E-3</v>
      </c>
      <c r="N41" s="44">
        <v>6.731E-3</v>
      </c>
      <c r="O41" s="44">
        <v>7.4619999999999999E-3</v>
      </c>
      <c r="P41" s="44">
        <v>7.8560000000000001E-3</v>
      </c>
      <c r="Q41" s="44">
        <v>7.7510000000000001E-3</v>
      </c>
      <c r="R41" s="44">
        <v>7.6119999999999998E-3</v>
      </c>
      <c r="S41" s="44">
        <v>6.3210000000000002E-3</v>
      </c>
      <c r="T41" s="75">
        <v>6.3629999999999997E-3</v>
      </c>
      <c r="U41" s="2">
        <v>6.5929999999999999E-3</v>
      </c>
      <c r="V41" s="2">
        <v>7.2760000000000003E-3</v>
      </c>
      <c r="W41" s="2">
        <v>7.0759999999999998E-3</v>
      </c>
    </row>
    <row r="42" spans="1:23" x14ac:dyDescent="0.35"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</row>
    <row r="43" spans="1:23" x14ac:dyDescent="0.35">
      <c r="A43" s="9" t="s">
        <v>32</v>
      </c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/>
    </row>
    <row r="44" spans="1:23" x14ac:dyDescent="0.35">
      <c r="A44" s="2" t="s">
        <v>22</v>
      </c>
      <c r="D44" s="10">
        <f t="shared" ref="D44:W44" si="14">D48+D49+D50+D51+D52</f>
        <v>0</v>
      </c>
      <c r="E44" s="10">
        <f t="shared" si="14"/>
        <v>2.8637200000000002E-3</v>
      </c>
      <c r="F44" s="10">
        <f t="shared" si="14"/>
        <v>2.8050950000000001E-3</v>
      </c>
      <c r="G44" s="10">
        <f t="shared" si="14"/>
        <v>2.5769999999999999E-3</v>
      </c>
      <c r="H44" s="10">
        <f t="shared" si="14"/>
        <v>2.0468999999999999E-3</v>
      </c>
      <c r="I44" s="10">
        <f t="shared" si="14"/>
        <v>2.2796000000000001E-3</v>
      </c>
      <c r="J44" s="10">
        <f t="shared" si="14"/>
        <v>2.3500000000000001E-3</v>
      </c>
      <c r="K44" s="10">
        <f t="shared" si="14"/>
        <v>2.6272000000000001E-3</v>
      </c>
      <c r="L44" s="10">
        <f t="shared" si="14"/>
        <v>2.6190000000000002E-3</v>
      </c>
      <c r="M44" s="10">
        <f t="shared" si="14"/>
        <v>2.64E-3</v>
      </c>
      <c r="N44" s="10">
        <f t="shared" si="14"/>
        <v>2.7992E-3</v>
      </c>
      <c r="O44" s="10">
        <f t="shared" si="14"/>
        <v>2.9960999999999998E-3</v>
      </c>
      <c r="P44" s="10">
        <f t="shared" si="14"/>
        <v>3.1310000000000001E-3</v>
      </c>
      <c r="Q44" s="10">
        <f t="shared" si="14"/>
        <v>1.1300999999999999E-2</v>
      </c>
      <c r="R44" s="10">
        <f t="shared" si="14"/>
        <v>1.0643E-2</v>
      </c>
      <c r="S44" s="10">
        <f t="shared" si="14"/>
        <v>1.2576E-2</v>
      </c>
      <c r="T44" s="29">
        <f t="shared" si="14"/>
        <v>1.2696000000000001E-2</v>
      </c>
      <c r="U44" s="29">
        <f t="shared" si="14"/>
        <v>1.2150000000000001E-2</v>
      </c>
      <c r="V44" s="29">
        <f t="shared" si="14"/>
        <v>1.2008E-2</v>
      </c>
      <c r="W44" s="29">
        <f t="shared" si="14"/>
        <v>1.2696000000000002E-2</v>
      </c>
    </row>
    <row r="45" spans="1:23" x14ac:dyDescent="0.35">
      <c r="A45" s="17" t="s">
        <v>6</v>
      </c>
      <c r="B45" s="17"/>
      <c r="C45" s="17"/>
      <c r="D45" s="17"/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8">
        <v>0</v>
      </c>
      <c r="P45" s="18">
        <v>0</v>
      </c>
      <c r="Q45" s="18">
        <v>0</v>
      </c>
      <c r="R45" s="18">
        <v>0</v>
      </c>
      <c r="S45" s="18">
        <v>0</v>
      </c>
      <c r="T45" s="18">
        <v>0</v>
      </c>
      <c r="U45" s="18">
        <v>0</v>
      </c>
      <c r="V45" s="18">
        <v>0</v>
      </c>
      <c r="W45" s="18">
        <v>0</v>
      </c>
    </row>
    <row r="46" spans="1:23" x14ac:dyDescent="0.35">
      <c r="A46" s="11" t="s">
        <v>7</v>
      </c>
      <c r="D46" s="10"/>
      <c r="E46" s="21">
        <v>1</v>
      </c>
      <c r="F46" s="21">
        <f t="shared" ref="F46:W46" si="15">(F44-E44)/E44</f>
        <v>-2.0471624320813515E-2</v>
      </c>
      <c r="G46" s="21">
        <f t="shared" si="15"/>
        <v>-8.1314536584322528E-2</v>
      </c>
      <c r="H46" s="21">
        <f t="shared" si="15"/>
        <v>-0.20570430733410941</v>
      </c>
      <c r="I46" s="21">
        <f t="shared" si="15"/>
        <v>0.11368410767502085</v>
      </c>
      <c r="J46" s="21">
        <f t="shared" si="15"/>
        <v>3.0882610984383212E-2</v>
      </c>
      <c r="K46" s="21">
        <f t="shared" si="15"/>
        <v>0.11795744680851064</v>
      </c>
      <c r="L46" s="21">
        <f t="shared" si="15"/>
        <v>-3.1211936662606096E-3</v>
      </c>
      <c r="M46" s="21">
        <f t="shared" si="15"/>
        <v>8.0183276059563758E-3</v>
      </c>
      <c r="N46" s="21">
        <f t="shared" si="15"/>
        <v>6.0303030303030289E-2</v>
      </c>
      <c r="O46" s="21">
        <f t="shared" si="15"/>
        <v>7.0341526150328612E-2</v>
      </c>
      <c r="P46" s="21">
        <f t="shared" si="15"/>
        <v>4.5025199425920467E-2</v>
      </c>
      <c r="Q46" s="21">
        <f t="shared" si="15"/>
        <v>2.6093899712551893</v>
      </c>
      <c r="R46" s="21">
        <f t="shared" si="15"/>
        <v>-5.8224935846385183E-2</v>
      </c>
      <c r="S46" s="22">
        <f t="shared" si="15"/>
        <v>0.18162172319834641</v>
      </c>
      <c r="T46" s="23">
        <f t="shared" si="15"/>
        <v>9.541984732824452E-3</v>
      </c>
      <c r="U46" s="23">
        <f t="shared" si="15"/>
        <v>-4.3005671077504692E-2</v>
      </c>
      <c r="V46" s="23">
        <f t="shared" si="15"/>
        <v>-1.1687242798354033E-2</v>
      </c>
      <c r="W46" s="23">
        <f t="shared" si="15"/>
        <v>5.7295136575616495E-2</v>
      </c>
    </row>
    <row r="47" spans="1:23" x14ac:dyDescent="0.35">
      <c r="A47" s="2" t="s">
        <v>23</v>
      </c>
      <c r="D47" s="12">
        <f t="shared" ref="D47:W47" si="16">D44/D$8</f>
        <v>0</v>
      </c>
      <c r="E47" s="12">
        <f t="shared" si="16"/>
        <v>7.8810375923258098E-5</v>
      </c>
      <c r="F47" s="12">
        <f t="shared" si="16"/>
        <v>7.6095938950366198E-5</v>
      </c>
      <c r="G47" s="12">
        <f t="shared" si="16"/>
        <v>7.2441398742606336E-5</v>
      </c>
      <c r="H47" s="12">
        <f t="shared" si="16"/>
        <v>5.4489138846514831E-5</v>
      </c>
      <c r="I47" s="12">
        <f t="shared" si="16"/>
        <v>6.3226784977778424E-5</v>
      </c>
      <c r="J47" s="12">
        <f t="shared" si="16"/>
        <v>6.5907582752384113E-5</v>
      </c>
      <c r="K47" s="12">
        <f t="shared" si="16"/>
        <v>7.3965152199275807E-5</v>
      </c>
      <c r="L47" s="12">
        <f t="shared" si="16"/>
        <v>7.3455362218332701E-5</v>
      </c>
      <c r="M47" s="12">
        <f t="shared" si="16"/>
        <v>6.8272450216059298E-5</v>
      </c>
      <c r="N47" s="12">
        <f t="shared" si="16"/>
        <v>7.356713287771058E-5</v>
      </c>
      <c r="O47" s="12">
        <f t="shared" si="16"/>
        <v>7.9531094867756359E-5</v>
      </c>
      <c r="P47" s="12">
        <f t="shared" si="16"/>
        <v>8.3622745203113972E-5</v>
      </c>
      <c r="Q47" s="12">
        <f t="shared" si="16"/>
        <v>3.0714216481385619E-4</v>
      </c>
      <c r="R47" s="12">
        <f t="shared" si="16"/>
        <v>2.8633617892436403E-4</v>
      </c>
      <c r="S47" s="12">
        <f t="shared" si="16"/>
        <v>3.2621859848866252E-4</v>
      </c>
      <c r="T47" s="27">
        <f t="shared" si="16"/>
        <v>3.3772523340394432E-4</v>
      </c>
      <c r="U47" s="27">
        <f t="shared" si="16"/>
        <v>3.8227559887060822E-4</v>
      </c>
      <c r="V47" s="27">
        <f t="shared" si="16"/>
        <v>3.8595168245299813E-4</v>
      </c>
      <c r="W47" s="27">
        <f t="shared" si="16"/>
        <v>4.0880728426046024E-4</v>
      </c>
    </row>
    <row r="48" spans="1:23" x14ac:dyDescent="0.35">
      <c r="A48" s="2" t="s">
        <v>33</v>
      </c>
      <c r="B48" s="2" t="s">
        <v>34</v>
      </c>
      <c r="D48" s="2">
        <v>0</v>
      </c>
      <c r="E48" s="2">
        <v>1.72E-6</v>
      </c>
      <c r="F48" s="2">
        <v>2.1799999999999999E-7</v>
      </c>
      <c r="G48" s="2">
        <v>0</v>
      </c>
      <c r="H48" s="2">
        <v>1.3999999999999999E-6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4.6199999999999998E-5</v>
      </c>
      <c r="O48" s="2">
        <v>7.9099999999999998E-5</v>
      </c>
      <c r="P48" s="2">
        <v>4.26E-4</v>
      </c>
      <c r="Q48" s="2">
        <v>1.0369999999999999E-3</v>
      </c>
      <c r="R48" s="2">
        <v>1.0939999999999999E-3</v>
      </c>
      <c r="S48" s="2">
        <v>9.3999999999999997E-4</v>
      </c>
      <c r="T48" s="30">
        <v>9.6199999999999996E-4</v>
      </c>
      <c r="U48" s="2">
        <v>9.6100000000000005E-4</v>
      </c>
      <c r="V48" s="2">
        <v>8.4900000000000004E-4</v>
      </c>
      <c r="W48" s="2">
        <v>8.2899999999999998E-4</v>
      </c>
    </row>
    <row r="49" spans="1:23" x14ac:dyDescent="0.35">
      <c r="A49" s="2" t="s">
        <v>35</v>
      </c>
      <c r="B49" s="2" t="s">
        <v>36</v>
      </c>
      <c r="D49" s="2">
        <v>0</v>
      </c>
      <c r="E49" s="2">
        <v>0</v>
      </c>
      <c r="F49" s="2">
        <v>6.7700000000000004E-7</v>
      </c>
      <c r="G49" s="2">
        <v>0</v>
      </c>
      <c r="H49" s="2">
        <v>5.9500000000000003E-5</v>
      </c>
      <c r="I49" s="2">
        <v>8.9599999999999996E-5</v>
      </c>
      <c r="J49" s="2">
        <v>9.7999999999999997E-5</v>
      </c>
      <c r="K49" s="2">
        <v>6.02E-5</v>
      </c>
      <c r="L49" s="2">
        <v>1.5200000000000001E-4</v>
      </c>
      <c r="M49" s="2">
        <v>1.5300000000000001E-4</v>
      </c>
      <c r="N49" s="2">
        <v>1.13E-4</v>
      </c>
      <c r="O49" s="2">
        <v>1.37E-4</v>
      </c>
      <c r="P49" s="2">
        <v>1.8100000000000001E-4</v>
      </c>
      <c r="Q49" s="2">
        <v>6.5200000000000002E-4</v>
      </c>
      <c r="R49" s="2">
        <v>6.4899999999999995E-4</v>
      </c>
      <c r="S49" s="2">
        <v>6.2399999999999999E-4</v>
      </c>
      <c r="T49" s="30">
        <v>6.1700000000000004E-4</v>
      </c>
      <c r="U49" s="2">
        <v>6.4199999999999999E-4</v>
      </c>
      <c r="V49" s="2">
        <v>6.4300000000000002E-4</v>
      </c>
      <c r="W49" s="2">
        <v>6.5099999999999999E-4</v>
      </c>
    </row>
    <row r="50" spans="1:23" x14ac:dyDescent="0.35">
      <c r="A50" s="2" t="s">
        <v>37</v>
      </c>
      <c r="B50" s="2" t="s">
        <v>38</v>
      </c>
      <c r="D50" s="2">
        <v>0</v>
      </c>
      <c r="E50" s="2">
        <v>1.45E-4</v>
      </c>
      <c r="F50" s="2">
        <v>9.5199999999999997E-5</v>
      </c>
      <c r="G50" s="2">
        <v>1.02E-4</v>
      </c>
      <c r="H50" s="2">
        <v>7.7999999999999999E-5</v>
      </c>
      <c r="I50" s="2">
        <v>9.2999999999999997E-5</v>
      </c>
      <c r="J50" s="2">
        <v>8.7999999999999998E-5</v>
      </c>
      <c r="K50" s="2">
        <v>6.3E-5</v>
      </c>
      <c r="L50" s="2">
        <v>1.93E-4</v>
      </c>
      <c r="M50" s="2">
        <v>5.6099999999999998E-4</v>
      </c>
      <c r="N50" s="2">
        <v>6.8400000000000004E-4</v>
      </c>
      <c r="O50" s="2">
        <v>6.6399999999999999E-4</v>
      </c>
      <c r="P50" s="2">
        <v>6.4899999999999995E-4</v>
      </c>
      <c r="Q50" s="2">
        <v>4.6759999999999996E-3</v>
      </c>
      <c r="R50" s="2">
        <v>3.9709999999999997E-3</v>
      </c>
      <c r="S50" s="2">
        <v>5.3039999999999997E-3</v>
      </c>
      <c r="T50" s="30">
        <v>5.8710000000000004E-3</v>
      </c>
      <c r="U50" s="2">
        <v>5.4879999999999998E-3</v>
      </c>
      <c r="V50" s="2">
        <v>5.7279999999999996E-3</v>
      </c>
      <c r="W50" s="2">
        <v>6.2880000000000002E-3</v>
      </c>
    </row>
    <row r="51" spans="1:23" x14ac:dyDescent="0.35">
      <c r="A51" s="2" t="s">
        <v>39</v>
      </c>
      <c r="B51" s="2" t="s">
        <v>40</v>
      </c>
      <c r="D51" s="2">
        <v>0</v>
      </c>
      <c r="E51" s="2">
        <v>3.28E-4</v>
      </c>
      <c r="F51" s="2">
        <v>3.6999999999999999E-4</v>
      </c>
      <c r="G51" s="2">
        <v>3.5100000000000002E-4</v>
      </c>
      <c r="H51" s="2">
        <v>2.52E-4</v>
      </c>
      <c r="I51" s="2">
        <v>2.42E-4</v>
      </c>
      <c r="J51" s="2">
        <v>3.5100000000000002E-4</v>
      </c>
      <c r="K51" s="2">
        <v>3.2400000000000001E-4</v>
      </c>
      <c r="L51" s="2">
        <v>3.19E-4</v>
      </c>
      <c r="M51" s="2">
        <v>2.9999999999999997E-4</v>
      </c>
      <c r="N51" s="2">
        <v>1.8599999999999999E-4</v>
      </c>
      <c r="O51" s="2">
        <v>2.1100000000000001E-4</v>
      </c>
      <c r="P51" s="2">
        <v>1.16E-4</v>
      </c>
      <c r="Q51" s="2">
        <v>1.023E-3</v>
      </c>
      <c r="R51" s="2">
        <v>9.6900000000000003E-4</v>
      </c>
      <c r="S51" s="2">
        <v>9.4300000000000004E-4</v>
      </c>
      <c r="T51" s="30">
        <v>1.041E-3</v>
      </c>
      <c r="U51" s="2">
        <v>8.5700000000000001E-4</v>
      </c>
      <c r="V51" s="2">
        <v>7.2599999999999997E-4</v>
      </c>
      <c r="W51" s="2">
        <v>7.6199999999999998E-4</v>
      </c>
    </row>
    <row r="52" spans="1:23" x14ac:dyDescent="0.35">
      <c r="A52" s="2" t="s">
        <v>41</v>
      </c>
      <c r="B52" s="2" t="s">
        <v>42</v>
      </c>
      <c r="D52" s="2">
        <v>0</v>
      </c>
      <c r="E52" s="2">
        <v>2.3890000000000001E-3</v>
      </c>
      <c r="F52" s="2">
        <v>2.3389999999999999E-3</v>
      </c>
      <c r="G52" s="2">
        <v>2.124E-3</v>
      </c>
      <c r="H52" s="2">
        <v>1.6559999999999999E-3</v>
      </c>
      <c r="I52" s="2">
        <v>1.8550000000000001E-3</v>
      </c>
      <c r="J52" s="2">
        <v>1.8129999999999999E-3</v>
      </c>
      <c r="K52" s="2">
        <v>2.1800000000000001E-3</v>
      </c>
      <c r="L52" s="2">
        <v>1.9550000000000001E-3</v>
      </c>
      <c r="M52" s="2">
        <v>1.6260000000000001E-3</v>
      </c>
      <c r="N52" s="2">
        <v>1.7700000000000001E-3</v>
      </c>
      <c r="O52" s="2">
        <v>1.905E-3</v>
      </c>
      <c r="P52" s="2">
        <v>1.7589999999999999E-3</v>
      </c>
      <c r="Q52" s="2">
        <v>3.9129999999999998E-3</v>
      </c>
      <c r="R52" s="2">
        <v>3.96E-3</v>
      </c>
      <c r="S52" s="2">
        <v>4.7650000000000001E-3</v>
      </c>
      <c r="T52" s="30">
        <v>4.2050000000000004E-3</v>
      </c>
      <c r="U52" s="2">
        <v>4.202E-3</v>
      </c>
      <c r="V52" s="2">
        <v>4.0619999999999996E-3</v>
      </c>
      <c r="W52" s="2">
        <v>4.1660000000000004E-3</v>
      </c>
    </row>
    <row r="53" spans="1:23" x14ac:dyDescent="0.35"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</row>
    <row r="54" spans="1:23" x14ac:dyDescent="0.35">
      <c r="A54" s="9" t="s">
        <v>43</v>
      </c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/>
    </row>
    <row r="55" spans="1:23" x14ac:dyDescent="0.35">
      <c r="A55" s="2" t="s">
        <v>22</v>
      </c>
      <c r="D55" s="10">
        <f t="shared" ref="D55:W55" si="17">D59</f>
        <v>0.17721000000000001</v>
      </c>
      <c r="E55" s="10">
        <f t="shared" si="17"/>
        <v>0.18030199999999999</v>
      </c>
      <c r="F55" s="10">
        <f t="shared" si="17"/>
        <v>0.17072699999999999</v>
      </c>
      <c r="G55" s="10">
        <f t="shared" si="17"/>
        <v>0.17432500000000001</v>
      </c>
      <c r="H55" s="10">
        <f t="shared" si="17"/>
        <v>0.17482</v>
      </c>
      <c r="I55" s="10">
        <f t="shared" si="17"/>
        <v>0.16922799999999999</v>
      </c>
      <c r="J55" s="10">
        <f t="shared" si="17"/>
        <v>0.162082</v>
      </c>
      <c r="K55" s="10">
        <f t="shared" si="17"/>
        <v>0.160218</v>
      </c>
      <c r="L55" s="10">
        <f t="shared" si="17"/>
        <v>0.151946</v>
      </c>
      <c r="M55" s="10">
        <f t="shared" si="17"/>
        <v>0.140843</v>
      </c>
      <c r="N55" s="10">
        <f t="shared" si="17"/>
        <v>0.134464</v>
      </c>
      <c r="O55" s="10">
        <f t="shared" si="17"/>
        <v>0.12892100000000001</v>
      </c>
      <c r="P55" s="10">
        <f t="shared" si="17"/>
        <v>0.123358</v>
      </c>
      <c r="Q55" s="10">
        <f t="shared" si="17"/>
        <v>0.123946</v>
      </c>
      <c r="R55" s="10">
        <f t="shared" si="17"/>
        <v>0.117602</v>
      </c>
      <c r="S55" s="10">
        <f t="shared" si="17"/>
        <v>0.115539</v>
      </c>
      <c r="T55" s="29">
        <f t="shared" si="17"/>
        <v>0.11423899999999999</v>
      </c>
      <c r="U55" s="29">
        <f t="shared" si="17"/>
        <v>0.10718800000000001</v>
      </c>
      <c r="V55" s="29">
        <f t="shared" si="17"/>
        <v>9.7976999999999995E-2</v>
      </c>
      <c r="W55" s="29">
        <f t="shared" si="17"/>
        <v>0.100394</v>
      </c>
    </row>
    <row r="56" spans="1:23" x14ac:dyDescent="0.35">
      <c r="A56" s="17" t="s">
        <v>6</v>
      </c>
      <c r="B56" s="17"/>
      <c r="C56" s="17"/>
      <c r="D56" s="17"/>
      <c r="E56" s="18">
        <f t="shared" ref="E56:W56" si="18">(E55-$D55)/$D55</f>
        <v>1.7448225269454228E-2</v>
      </c>
      <c r="F56" s="18">
        <f t="shared" si="18"/>
        <v>-3.6583714237345612E-2</v>
      </c>
      <c r="G56" s="18">
        <f t="shared" si="18"/>
        <v>-1.628011963207493E-2</v>
      </c>
      <c r="H56" s="18">
        <f t="shared" si="18"/>
        <v>-1.3486823542689482E-2</v>
      </c>
      <c r="I56" s="18">
        <f t="shared" si="18"/>
        <v>-4.5042604819141227E-2</v>
      </c>
      <c r="J56" s="18">
        <f t="shared" si="18"/>
        <v>-8.5367642909542366E-2</v>
      </c>
      <c r="K56" s="18">
        <f t="shared" si="18"/>
        <v>-9.5886236668359603E-2</v>
      </c>
      <c r="L56" s="18">
        <f t="shared" si="18"/>
        <v>-0.14256531798431243</v>
      </c>
      <c r="M56" s="18">
        <f t="shared" si="18"/>
        <v>-0.20521979572258908</v>
      </c>
      <c r="N56" s="18">
        <f t="shared" si="18"/>
        <v>-0.24121663563004347</v>
      </c>
      <c r="O56" s="18">
        <f t="shared" si="18"/>
        <v>-0.27249590880875796</v>
      </c>
      <c r="P56" s="18">
        <f t="shared" si="18"/>
        <v>-0.30388804243552853</v>
      </c>
      <c r="Q56" s="18">
        <f t="shared" si="18"/>
        <v>-0.30056994526268271</v>
      </c>
      <c r="R56" s="18">
        <f t="shared" si="18"/>
        <v>-0.33636927938603922</v>
      </c>
      <c r="S56" s="18">
        <f t="shared" si="18"/>
        <v>-0.34801083460301341</v>
      </c>
      <c r="T56" s="26">
        <f t="shared" si="18"/>
        <v>-0.35534676372665208</v>
      </c>
      <c r="U56" s="26">
        <f t="shared" si="18"/>
        <v>-0.39513571468878733</v>
      </c>
      <c r="V56" s="26">
        <f t="shared" si="18"/>
        <v>-0.4471135940409684</v>
      </c>
      <c r="W56" s="26">
        <f t="shared" si="18"/>
        <v>-0.43347440889340333</v>
      </c>
    </row>
    <row r="57" spans="1:23" x14ac:dyDescent="0.35">
      <c r="A57" s="11" t="s">
        <v>7</v>
      </c>
      <c r="D57" s="10"/>
      <c r="E57" s="21">
        <f t="shared" ref="E57:W57" si="19">(E55-D55)/D55</f>
        <v>1.7448225269454228E-2</v>
      </c>
      <c r="F57" s="21">
        <f t="shared" si="19"/>
        <v>-5.3105345475923729E-2</v>
      </c>
      <c r="G57" s="21">
        <f t="shared" si="19"/>
        <v>2.1074581056306371E-2</v>
      </c>
      <c r="H57" s="21">
        <f t="shared" si="19"/>
        <v>2.8395238778144006E-3</v>
      </c>
      <c r="I57" s="21">
        <f t="shared" si="19"/>
        <v>-3.1987186820729971E-2</v>
      </c>
      <c r="J57" s="21">
        <f t="shared" si="19"/>
        <v>-4.2227054624530136E-2</v>
      </c>
      <c r="K57" s="21">
        <f t="shared" si="19"/>
        <v>-1.1500351673844132E-2</v>
      </c>
      <c r="L57" s="21">
        <f t="shared" si="19"/>
        <v>-5.1629654595613486E-2</v>
      </c>
      <c r="M57" s="21">
        <f t="shared" si="19"/>
        <v>-7.3072012425466959E-2</v>
      </c>
      <c r="N57" s="21">
        <f t="shared" si="19"/>
        <v>-4.5291565786017028E-2</v>
      </c>
      <c r="O57" s="21">
        <f t="shared" si="19"/>
        <v>-4.1222929557353585E-2</v>
      </c>
      <c r="P57" s="21">
        <f t="shared" si="19"/>
        <v>-4.315045648110092E-2</v>
      </c>
      <c r="Q57" s="21">
        <f t="shared" si="19"/>
        <v>4.7666142447186661E-3</v>
      </c>
      <c r="R57" s="21">
        <f t="shared" si="19"/>
        <v>-5.1183579946105583E-2</v>
      </c>
      <c r="S57" s="22">
        <f t="shared" si="19"/>
        <v>-1.7542218669750476E-2</v>
      </c>
      <c r="T57" s="23">
        <f t="shared" si="19"/>
        <v>-1.125161200979764E-2</v>
      </c>
      <c r="U57" s="23">
        <f t="shared" si="19"/>
        <v>-6.1721478654399885E-2</v>
      </c>
      <c r="V57" s="23">
        <f t="shared" si="19"/>
        <v>-8.5933126842557106E-2</v>
      </c>
      <c r="W57" s="23">
        <f t="shared" si="19"/>
        <v>2.4669054982291789E-2</v>
      </c>
    </row>
    <row r="58" spans="1:23" x14ac:dyDescent="0.35">
      <c r="A58" s="2" t="s">
        <v>23</v>
      </c>
      <c r="D58" s="12">
        <f t="shared" ref="D58:W58" si="20">D55/D$8</f>
        <v>4.9793590504668278E-3</v>
      </c>
      <c r="E58" s="12">
        <f t="shared" si="20"/>
        <v>4.9619615045169508E-3</v>
      </c>
      <c r="F58" s="12">
        <f t="shared" si="20"/>
        <v>4.6314407780054393E-3</v>
      </c>
      <c r="G58" s="12">
        <f t="shared" si="20"/>
        <v>4.9004062226638929E-3</v>
      </c>
      <c r="H58" s="12">
        <f t="shared" si="20"/>
        <v>4.6537648410512108E-3</v>
      </c>
      <c r="I58" s="12">
        <f t="shared" si="20"/>
        <v>4.6936929146426942E-3</v>
      </c>
      <c r="J58" s="12">
        <f t="shared" si="20"/>
        <v>4.5457160968816685E-3</v>
      </c>
      <c r="K58" s="12">
        <f t="shared" si="20"/>
        <v>4.5107143556118948E-3</v>
      </c>
      <c r="L58" s="12">
        <f t="shared" si="20"/>
        <v>4.2616450811862466E-3</v>
      </c>
      <c r="M58" s="12">
        <f t="shared" si="20"/>
        <v>3.6423093582501663E-3</v>
      </c>
      <c r="N58" s="12">
        <f t="shared" si="20"/>
        <v>3.5339136021965119E-3</v>
      </c>
      <c r="O58" s="12">
        <f t="shared" si="20"/>
        <v>3.4221916095744532E-3</v>
      </c>
      <c r="P58" s="12">
        <f t="shared" si="20"/>
        <v>3.294645353805727E-3</v>
      </c>
      <c r="Q58" s="12">
        <f t="shared" si="20"/>
        <v>3.368643727105409E-3</v>
      </c>
      <c r="R58" s="12">
        <f t="shared" si="20"/>
        <v>3.163930030429678E-3</v>
      </c>
      <c r="S58" s="12">
        <f t="shared" si="20"/>
        <v>2.9970555542924286E-3</v>
      </c>
      <c r="T58" s="27">
        <f t="shared" si="20"/>
        <v>3.0388620777278817E-3</v>
      </c>
      <c r="U58" s="27">
        <f t="shared" si="20"/>
        <v>3.3724573573450825E-3</v>
      </c>
      <c r="V58" s="27">
        <f t="shared" si="20"/>
        <v>3.1490995995750665E-3</v>
      </c>
      <c r="W58" s="27">
        <f t="shared" si="20"/>
        <v>3.2326558361723879E-3</v>
      </c>
    </row>
    <row r="59" spans="1:23" x14ac:dyDescent="0.35">
      <c r="A59" s="2" t="s">
        <v>44</v>
      </c>
      <c r="B59" s="2" t="s">
        <v>45</v>
      </c>
      <c r="D59" s="2">
        <v>0.17721000000000001</v>
      </c>
      <c r="E59" s="2">
        <v>0.18030199999999999</v>
      </c>
      <c r="F59" s="2">
        <v>0.17072699999999999</v>
      </c>
      <c r="G59" s="2">
        <v>0.17432500000000001</v>
      </c>
      <c r="H59" s="2">
        <v>0.17482</v>
      </c>
      <c r="I59" s="2">
        <v>0.16922799999999999</v>
      </c>
      <c r="J59" s="2">
        <v>0.162082</v>
      </c>
      <c r="K59" s="2">
        <v>0.160218</v>
      </c>
      <c r="L59" s="2">
        <v>0.151946</v>
      </c>
      <c r="M59" s="2">
        <v>0.140843</v>
      </c>
      <c r="N59" s="2">
        <v>0.134464</v>
      </c>
      <c r="O59" s="2">
        <v>0.12892100000000001</v>
      </c>
      <c r="P59" s="2">
        <v>0.123358</v>
      </c>
      <c r="Q59" s="2">
        <v>0.123946</v>
      </c>
      <c r="R59" s="2">
        <v>0.117602</v>
      </c>
      <c r="S59" s="2">
        <v>0.115539</v>
      </c>
      <c r="T59" s="30">
        <v>0.11423899999999999</v>
      </c>
      <c r="U59" s="2">
        <v>0.10718800000000001</v>
      </c>
      <c r="V59" s="2">
        <v>9.7976999999999995E-2</v>
      </c>
      <c r="W59" s="2">
        <v>0.100394</v>
      </c>
    </row>
    <row r="60" spans="1:23" x14ac:dyDescent="0.35">
      <c r="T60"/>
    </row>
    <row r="61" spans="1:23" x14ac:dyDescent="0.35">
      <c r="A61" s="9" t="s">
        <v>46</v>
      </c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/>
    </row>
    <row r="62" spans="1:23" x14ac:dyDescent="0.35">
      <c r="A62" s="2" t="s">
        <v>22</v>
      </c>
      <c r="D62" s="10">
        <f t="shared" ref="D62:W62" si="21">D66</f>
        <v>2.48E-5</v>
      </c>
      <c r="E62" s="10">
        <f t="shared" si="21"/>
        <v>1.242E-3</v>
      </c>
      <c r="F62" s="10">
        <f t="shared" si="21"/>
        <v>1.1900000000000001E-3</v>
      </c>
      <c r="G62" s="10">
        <f t="shared" si="21"/>
        <v>1.2260000000000001E-3</v>
      </c>
      <c r="H62" s="10">
        <f t="shared" si="21"/>
        <v>1.1950000000000001E-3</v>
      </c>
      <c r="I62" s="10">
        <f t="shared" si="21"/>
        <v>1.212E-3</v>
      </c>
      <c r="J62" s="10">
        <f t="shared" si="21"/>
        <v>1.3079999999999999E-3</v>
      </c>
      <c r="K62" s="10">
        <f t="shared" si="21"/>
        <v>1.3630000000000001E-3</v>
      </c>
      <c r="L62" s="10">
        <f t="shared" si="21"/>
        <v>1.4480000000000001E-3</v>
      </c>
      <c r="M62" s="10">
        <f t="shared" si="21"/>
        <v>1.418E-3</v>
      </c>
      <c r="N62" s="10">
        <f t="shared" si="21"/>
        <v>1.403E-3</v>
      </c>
      <c r="O62" s="10">
        <f t="shared" si="21"/>
        <v>1.421E-3</v>
      </c>
      <c r="P62" s="10">
        <f t="shared" si="21"/>
        <v>1.2830000000000001E-3</v>
      </c>
      <c r="Q62" s="10">
        <f t="shared" si="21"/>
        <v>1.04E-2</v>
      </c>
      <c r="R62" s="10">
        <f t="shared" si="21"/>
        <v>9.7660000000000004E-3</v>
      </c>
      <c r="S62" s="10">
        <f t="shared" si="21"/>
        <v>9.9550000000000003E-3</v>
      </c>
      <c r="T62" s="29">
        <f t="shared" si="21"/>
        <v>9.8770000000000004E-3</v>
      </c>
      <c r="U62" s="29">
        <f t="shared" si="21"/>
        <v>9.5980000000000006E-3</v>
      </c>
      <c r="V62" s="29">
        <f t="shared" si="21"/>
        <v>9.7699999999999992E-3</v>
      </c>
      <c r="W62" s="29">
        <f t="shared" si="21"/>
        <v>9.4699999999999993E-3</v>
      </c>
    </row>
    <row r="63" spans="1:23" x14ac:dyDescent="0.35">
      <c r="A63" s="17" t="s">
        <v>6</v>
      </c>
      <c r="B63" s="17"/>
      <c r="C63" s="17"/>
      <c r="D63" s="17"/>
      <c r="E63" s="18">
        <f t="shared" ref="E63:W63" si="22">(E62-$D62)/$D62</f>
        <v>49.080645161290327</v>
      </c>
      <c r="F63" s="18">
        <f t="shared" si="22"/>
        <v>46.983870967741943</v>
      </c>
      <c r="G63" s="18">
        <f t="shared" si="22"/>
        <v>48.435483870967751</v>
      </c>
      <c r="H63" s="18">
        <f t="shared" si="22"/>
        <v>47.185483870967751</v>
      </c>
      <c r="I63" s="18">
        <f t="shared" si="22"/>
        <v>47.870967741935488</v>
      </c>
      <c r="J63" s="18">
        <f t="shared" si="22"/>
        <v>51.741935483870968</v>
      </c>
      <c r="K63" s="18">
        <f t="shared" si="22"/>
        <v>53.959677419354847</v>
      </c>
      <c r="L63" s="18">
        <f t="shared" si="22"/>
        <v>57.387096774193552</v>
      </c>
      <c r="M63" s="18">
        <f t="shared" si="22"/>
        <v>56.177419354838712</v>
      </c>
      <c r="N63" s="18">
        <f t="shared" si="22"/>
        <v>55.572580645161288</v>
      </c>
      <c r="O63" s="18">
        <f t="shared" si="22"/>
        <v>56.298387096774192</v>
      </c>
      <c r="P63" s="18">
        <f t="shared" si="22"/>
        <v>50.733870967741943</v>
      </c>
      <c r="Q63" s="18">
        <f t="shared" si="22"/>
        <v>418.35483870967738</v>
      </c>
      <c r="R63" s="18">
        <f t="shared" si="22"/>
        <v>392.79032258064518</v>
      </c>
      <c r="S63" s="58">
        <f t="shared" si="22"/>
        <v>400.41129032258067</v>
      </c>
      <c r="T63" s="46">
        <f t="shared" si="22"/>
        <v>397.26612903225805</v>
      </c>
      <c r="U63" s="46">
        <f t="shared" si="22"/>
        <v>386.01612903225811</v>
      </c>
      <c r="V63" s="46">
        <f t="shared" si="22"/>
        <v>392.95161290322579</v>
      </c>
      <c r="W63" s="46">
        <f t="shared" si="22"/>
        <v>380.85483870967738</v>
      </c>
    </row>
    <row r="64" spans="1:23" x14ac:dyDescent="0.35">
      <c r="A64" s="11" t="s">
        <v>7</v>
      </c>
      <c r="D64" s="10"/>
      <c r="E64" s="21">
        <f t="shared" ref="E64:W64" si="23">(E62-D62)/D62</f>
        <v>49.080645161290327</v>
      </c>
      <c r="F64" s="21">
        <f t="shared" si="23"/>
        <v>-4.1867954911433143E-2</v>
      </c>
      <c r="G64" s="21">
        <f t="shared" si="23"/>
        <v>3.0252100840336138E-2</v>
      </c>
      <c r="H64" s="21">
        <f t="shared" si="23"/>
        <v>-2.5285481239804234E-2</v>
      </c>
      <c r="I64" s="21">
        <f t="shared" si="23"/>
        <v>1.4225941422594033E-2</v>
      </c>
      <c r="J64" s="21">
        <f t="shared" si="23"/>
        <v>7.9207920792079167E-2</v>
      </c>
      <c r="K64" s="21">
        <f t="shared" si="23"/>
        <v>4.2048929663608674E-2</v>
      </c>
      <c r="L64" s="21">
        <f t="shared" si="23"/>
        <v>6.2362435803374909E-2</v>
      </c>
      <c r="M64" s="21">
        <f t="shared" si="23"/>
        <v>-2.071823204419895E-2</v>
      </c>
      <c r="N64" s="21">
        <f t="shared" si="23"/>
        <v>-1.0578279266572666E-2</v>
      </c>
      <c r="O64" s="21">
        <f t="shared" si="23"/>
        <v>1.2829650748396296E-2</v>
      </c>
      <c r="P64" s="21">
        <f t="shared" si="23"/>
        <v>-9.7114707952146301E-2</v>
      </c>
      <c r="Q64" s="21">
        <f t="shared" si="23"/>
        <v>7.1060015588464536</v>
      </c>
      <c r="R64" s="21">
        <f t="shared" si="23"/>
        <v>-6.096153846153838E-2</v>
      </c>
      <c r="S64" s="22">
        <f t="shared" si="23"/>
        <v>1.9352856850296942E-2</v>
      </c>
      <c r="T64" s="23">
        <f t="shared" si="23"/>
        <v>-7.8352586639879405E-3</v>
      </c>
      <c r="U64" s="23">
        <f t="shared" si="23"/>
        <v>-2.8247443555735521E-2</v>
      </c>
      <c r="V64" s="23">
        <f t="shared" si="23"/>
        <v>1.7920400083350545E-2</v>
      </c>
      <c r="W64" s="23">
        <f t="shared" si="23"/>
        <v>-3.0706243602865911E-2</v>
      </c>
    </row>
    <row r="65" spans="1:23" x14ac:dyDescent="0.35">
      <c r="A65" s="2" t="s">
        <v>23</v>
      </c>
      <c r="D65" s="12">
        <f t="shared" ref="D65:W65" si="24">D62/D$8</f>
        <v>6.9684613989942619E-7</v>
      </c>
      <c r="E65" s="12">
        <f t="shared" si="24"/>
        <v>3.4180187621934605E-5</v>
      </c>
      <c r="F65" s="12">
        <f t="shared" si="24"/>
        <v>3.2282032284445191E-5</v>
      </c>
      <c r="G65" s="12">
        <f t="shared" si="24"/>
        <v>3.4463777593494523E-5</v>
      </c>
      <c r="H65" s="12">
        <f t="shared" si="24"/>
        <v>3.1811285808581382E-5</v>
      </c>
      <c r="I65" s="12">
        <f t="shared" si="24"/>
        <v>3.3615925334737432E-5</v>
      </c>
      <c r="J65" s="12">
        <f t="shared" si="24"/>
        <v>3.6683880102178047E-5</v>
      </c>
      <c r="K65" s="12">
        <f t="shared" si="24"/>
        <v>3.8373364208135249E-5</v>
      </c>
      <c r="L65" s="12">
        <f t="shared" si="24"/>
        <v>4.0612204846180122E-5</v>
      </c>
      <c r="M65" s="12">
        <f t="shared" si="24"/>
        <v>3.6670581214534881E-5</v>
      </c>
      <c r="N65" s="12">
        <f t="shared" si="24"/>
        <v>3.6872923487935105E-5</v>
      </c>
      <c r="O65" s="12">
        <f t="shared" si="24"/>
        <v>3.7720264946791426E-5</v>
      </c>
      <c r="P65" s="12">
        <f t="shared" si="24"/>
        <v>3.426636285391096E-5</v>
      </c>
      <c r="Q65" s="12">
        <f t="shared" si="24"/>
        <v>2.8265450084630607E-4</v>
      </c>
      <c r="R65" s="12">
        <f t="shared" si="24"/>
        <v>2.6274162579867892E-4</v>
      </c>
      <c r="S65" s="12">
        <f t="shared" si="24"/>
        <v>2.5823045069613831E-4</v>
      </c>
      <c r="T65" s="27">
        <f t="shared" si="24"/>
        <v>2.6273725034111196E-4</v>
      </c>
      <c r="U65" s="27">
        <f t="shared" si="24"/>
        <v>3.0198199160165413E-4</v>
      </c>
      <c r="V65" s="27">
        <f t="shared" si="24"/>
        <v>3.1401964836490605E-4</v>
      </c>
      <c r="W65" s="27">
        <f t="shared" si="24"/>
        <v>3.0493107923334573E-4</v>
      </c>
    </row>
    <row r="66" spans="1:23" x14ac:dyDescent="0.35">
      <c r="A66" s="2" t="s">
        <v>47</v>
      </c>
      <c r="B66" s="2" t="s">
        <v>48</v>
      </c>
      <c r="D66" s="2">
        <v>2.48E-5</v>
      </c>
      <c r="E66" s="2">
        <v>1.242E-3</v>
      </c>
      <c r="F66" s="2">
        <v>1.1900000000000001E-3</v>
      </c>
      <c r="G66" s="2">
        <v>1.2260000000000001E-3</v>
      </c>
      <c r="H66" s="2">
        <v>1.1950000000000001E-3</v>
      </c>
      <c r="I66" s="2">
        <v>1.212E-3</v>
      </c>
      <c r="J66" s="2">
        <v>1.3079999999999999E-3</v>
      </c>
      <c r="K66" s="2">
        <v>1.3630000000000001E-3</v>
      </c>
      <c r="L66" s="2">
        <v>1.4480000000000001E-3</v>
      </c>
      <c r="M66" s="2">
        <v>1.418E-3</v>
      </c>
      <c r="N66" s="2">
        <v>1.403E-3</v>
      </c>
      <c r="O66" s="2">
        <v>1.421E-3</v>
      </c>
      <c r="P66" s="2">
        <v>1.2830000000000001E-3</v>
      </c>
      <c r="Q66" s="2">
        <v>1.04E-2</v>
      </c>
      <c r="R66" s="2">
        <v>9.7660000000000004E-3</v>
      </c>
      <c r="S66" s="2">
        <v>9.9550000000000003E-3</v>
      </c>
      <c r="T66" s="30">
        <v>9.8770000000000004E-3</v>
      </c>
      <c r="U66" s="2">
        <v>9.5980000000000006E-3</v>
      </c>
      <c r="V66" s="2">
        <v>9.7699999999999992E-3</v>
      </c>
      <c r="W66" s="2">
        <v>9.4699999999999993E-3</v>
      </c>
    </row>
    <row r="67" spans="1:23" x14ac:dyDescent="0.35"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</row>
    <row r="68" spans="1:23" x14ac:dyDescent="0.35">
      <c r="A68" s="9" t="s">
        <v>49</v>
      </c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/>
    </row>
    <row r="69" spans="1:23" x14ac:dyDescent="0.35">
      <c r="A69" s="2" t="s">
        <v>22</v>
      </c>
      <c r="D69" s="10">
        <f t="shared" ref="D69:W69" si="25">D73</f>
        <v>0</v>
      </c>
      <c r="E69" s="10">
        <f t="shared" si="25"/>
        <v>2.5300000000000002E-4</v>
      </c>
      <c r="F69" s="10">
        <f t="shared" si="25"/>
        <v>3.48E-4</v>
      </c>
      <c r="G69" s="10">
        <f t="shared" si="25"/>
        <v>3.8200000000000002E-4</v>
      </c>
      <c r="H69" s="10">
        <f t="shared" si="25"/>
        <v>4.3100000000000001E-4</v>
      </c>
      <c r="I69" s="10">
        <f t="shared" si="25"/>
        <v>4.3399999999999998E-4</v>
      </c>
      <c r="J69" s="10">
        <f t="shared" si="25"/>
        <v>4.95E-4</v>
      </c>
      <c r="K69" s="10">
        <f t="shared" si="25"/>
        <v>4.73E-4</v>
      </c>
      <c r="L69" s="10">
        <f t="shared" si="25"/>
        <v>4.6500000000000003E-4</v>
      </c>
      <c r="M69" s="10">
        <f t="shared" si="25"/>
        <v>4.7600000000000002E-4</v>
      </c>
      <c r="N69" s="10">
        <f t="shared" si="25"/>
        <v>4.35E-4</v>
      </c>
      <c r="O69" s="10">
        <f t="shared" si="25"/>
        <v>4.6799999999999999E-4</v>
      </c>
      <c r="P69" s="10">
        <f t="shared" si="25"/>
        <v>5.8799999999999998E-4</v>
      </c>
      <c r="Q69" s="10">
        <f t="shared" si="25"/>
        <v>4.8240000000000002E-3</v>
      </c>
      <c r="R69" s="10">
        <f t="shared" si="25"/>
        <v>4.9020000000000001E-3</v>
      </c>
      <c r="S69" s="10">
        <f t="shared" si="25"/>
        <v>5.8269999999999997E-3</v>
      </c>
      <c r="T69" s="29">
        <f t="shared" si="25"/>
        <v>6.0340000000000003E-3</v>
      </c>
      <c r="U69" s="29">
        <f t="shared" si="25"/>
        <v>6.4609999999999997E-3</v>
      </c>
      <c r="V69" s="29">
        <f t="shared" si="25"/>
        <v>5.9360000000000003E-3</v>
      </c>
      <c r="W69" s="29">
        <f t="shared" si="25"/>
        <v>6.2779999999999997E-3</v>
      </c>
    </row>
    <row r="70" spans="1:23" x14ac:dyDescent="0.35">
      <c r="A70" s="17" t="s">
        <v>6</v>
      </c>
      <c r="B70" s="17"/>
      <c r="C70" s="17"/>
      <c r="D70" s="17"/>
      <c r="E70" s="18">
        <v>0</v>
      </c>
      <c r="F70" s="18">
        <v>0</v>
      </c>
      <c r="G70" s="18">
        <v>0</v>
      </c>
      <c r="H70" s="18">
        <v>0</v>
      </c>
      <c r="I70" s="18">
        <v>0</v>
      </c>
      <c r="J70" s="18">
        <v>0</v>
      </c>
      <c r="K70" s="18">
        <v>0</v>
      </c>
      <c r="L70" s="18">
        <v>0</v>
      </c>
      <c r="M70" s="18">
        <v>0</v>
      </c>
      <c r="N70" s="18">
        <v>0</v>
      </c>
      <c r="O70" s="18">
        <v>0</v>
      </c>
      <c r="P70" s="18">
        <v>0</v>
      </c>
      <c r="Q70" s="18">
        <v>0</v>
      </c>
      <c r="R70" s="18">
        <v>0</v>
      </c>
      <c r="S70" s="18">
        <v>0</v>
      </c>
      <c r="T70" s="18">
        <v>0</v>
      </c>
      <c r="U70" s="18">
        <v>0</v>
      </c>
      <c r="V70" s="18">
        <v>0</v>
      </c>
      <c r="W70" s="18">
        <v>0</v>
      </c>
    </row>
    <row r="71" spans="1:23" x14ac:dyDescent="0.35">
      <c r="A71" s="11" t="s">
        <v>7</v>
      </c>
      <c r="D71" s="10"/>
      <c r="E71" s="21">
        <v>0</v>
      </c>
      <c r="F71" s="21">
        <f t="shared" ref="F71:W71" si="26">(F69-E69)/E69</f>
        <v>0.37549407114624495</v>
      </c>
      <c r="G71" s="21">
        <f t="shared" si="26"/>
        <v>9.770114942528739E-2</v>
      </c>
      <c r="H71" s="21">
        <f t="shared" si="26"/>
        <v>0.12827225130890052</v>
      </c>
      <c r="I71" s="21">
        <f t="shared" si="26"/>
        <v>6.9605568445474811E-3</v>
      </c>
      <c r="J71" s="21">
        <f t="shared" si="26"/>
        <v>0.14055299539170513</v>
      </c>
      <c r="K71" s="21">
        <f t="shared" si="26"/>
        <v>-4.4444444444444432E-2</v>
      </c>
      <c r="L71" s="21">
        <f t="shared" si="26"/>
        <v>-1.6913319238900586E-2</v>
      </c>
      <c r="M71" s="21">
        <f t="shared" si="26"/>
        <v>2.3655913978494616E-2</v>
      </c>
      <c r="N71" s="21">
        <f t="shared" si="26"/>
        <v>-8.6134453781512646E-2</v>
      </c>
      <c r="O71" s="21">
        <f t="shared" si="26"/>
        <v>7.5862068965517213E-2</v>
      </c>
      <c r="P71" s="21">
        <f t="shared" si="26"/>
        <v>0.25641025641025639</v>
      </c>
      <c r="Q71" s="21">
        <f t="shared" si="26"/>
        <v>7.2040816326530619</v>
      </c>
      <c r="R71" s="21">
        <f t="shared" si="26"/>
        <v>1.616915422885571E-2</v>
      </c>
      <c r="S71" s="22">
        <f t="shared" si="26"/>
        <v>0.18869849041207662</v>
      </c>
      <c r="T71" s="23">
        <f t="shared" si="26"/>
        <v>3.5524283507808577E-2</v>
      </c>
      <c r="U71" s="23">
        <f t="shared" si="26"/>
        <v>7.0765661252900139E-2</v>
      </c>
      <c r="V71" s="23">
        <f t="shared" si="26"/>
        <v>-8.1256771397616376E-2</v>
      </c>
      <c r="W71" s="23">
        <f t="shared" si="26"/>
        <v>5.7614555256064591E-2</v>
      </c>
    </row>
    <row r="72" spans="1:23" x14ac:dyDescent="0.35">
      <c r="A72" s="2" t="s">
        <v>23</v>
      </c>
      <c r="D72" s="12">
        <f t="shared" ref="D72:W72" si="27">D69/D$8</f>
        <v>0</v>
      </c>
      <c r="E72" s="12">
        <f t="shared" si="27"/>
        <v>6.9626308118755679E-6</v>
      </c>
      <c r="F72" s="12">
        <f t="shared" si="27"/>
        <v>9.4404598613335502E-6</v>
      </c>
      <c r="G72" s="12">
        <f t="shared" si="27"/>
        <v>1.0738305905966481E-5</v>
      </c>
      <c r="H72" s="12">
        <f t="shared" si="27"/>
        <v>1.1473359149371193E-5</v>
      </c>
      <c r="I72" s="12">
        <f t="shared" si="27"/>
        <v>1.2037385804683204E-5</v>
      </c>
      <c r="J72" s="12">
        <f t="shared" si="27"/>
        <v>1.3882661047842611E-5</v>
      </c>
      <c r="K72" s="12">
        <f t="shared" si="27"/>
        <v>1.3316655370834901E-5</v>
      </c>
      <c r="L72" s="12">
        <f t="shared" si="27"/>
        <v>1.304190279936033E-5</v>
      </c>
      <c r="M72" s="12">
        <f t="shared" si="27"/>
        <v>1.2309729660168268E-5</v>
      </c>
      <c r="N72" s="12">
        <f t="shared" si="27"/>
        <v>1.1432445985211526E-5</v>
      </c>
      <c r="O72" s="12">
        <f t="shared" si="27"/>
        <v>1.2423000700280357E-5</v>
      </c>
      <c r="P72" s="12">
        <f t="shared" si="27"/>
        <v>1.5704303474746408E-5</v>
      </c>
      <c r="Q72" s="12">
        <f t="shared" si="27"/>
        <v>1.3110820308486352E-4</v>
      </c>
      <c r="R72" s="12">
        <f t="shared" si="27"/>
        <v>1.3188198337754699E-4</v>
      </c>
      <c r="S72" s="12">
        <f t="shared" si="27"/>
        <v>1.5115106340596665E-4</v>
      </c>
      <c r="T72" s="27">
        <f t="shared" si="27"/>
        <v>1.6050992898230938E-4</v>
      </c>
      <c r="U72" s="27">
        <f t="shared" si="27"/>
        <v>2.0328252216485592E-4</v>
      </c>
      <c r="V72" s="27">
        <f t="shared" si="27"/>
        <v>1.9079023876090916E-4</v>
      </c>
      <c r="W72" s="27">
        <f t="shared" si="27"/>
        <v>2.021496637198463E-4</v>
      </c>
    </row>
    <row r="73" spans="1:23" x14ac:dyDescent="0.35">
      <c r="A73" s="2" t="s">
        <v>50</v>
      </c>
      <c r="B73" s="2" t="s">
        <v>51</v>
      </c>
      <c r="D73" s="2">
        <v>0</v>
      </c>
      <c r="E73" s="2">
        <v>2.5300000000000002E-4</v>
      </c>
      <c r="F73" s="2">
        <v>3.48E-4</v>
      </c>
      <c r="G73" s="2">
        <v>3.8200000000000002E-4</v>
      </c>
      <c r="H73" s="2">
        <v>4.3100000000000001E-4</v>
      </c>
      <c r="I73" s="2">
        <v>4.3399999999999998E-4</v>
      </c>
      <c r="J73" s="2">
        <v>4.95E-4</v>
      </c>
      <c r="K73" s="2">
        <v>4.73E-4</v>
      </c>
      <c r="L73" s="2">
        <v>4.6500000000000003E-4</v>
      </c>
      <c r="M73" s="2">
        <v>4.7600000000000002E-4</v>
      </c>
      <c r="N73" s="2">
        <v>4.35E-4</v>
      </c>
      <c r="O73" s="2">
        <v>4.6799999999999999E-4</v>
      </c>
      <c r="P73" s="2">
        <v>5.8799999999999998E-4</v>
      </c>
      <c r="Q73" s="2">
        <v>4.8240000000000002E-3</v>
      </c>
      <c r="R73" s="2">
        <v>4.9020000000000001E-3</v>
      </c>
      <c r="S73" s="2">
        <v>5.8269999999999997E-3</v>
      </c>
      <c r="T73" s="30">
        <v>6.0340000000000003E-3</v>
      </c>
      <c r="U73" s="2">
        <v>6.4609999999999997E-3</v>
      </c>
      <c r="V73" s="2">
        <v>5.9360000000000003E-3</v>
      </c>
      <c r="W73" s="2">
        <v>6.2779999999999997E-3</v>
      </c>
    </row>
    <row r="76" spans="1:23" x14ac:dyDescent="0.35">
      <c r="A76" s="24" t="s">
        <v>52</v>
      </c>
    </row>
    <row r="77" spans="1:23" x14ac:dyDescent="0.35">
      <c r="A77" s="2" t="s">
        <v>53</v>
      </c>
    </row>
    <row r="78" spans="1:23" x14ac:dyDescent="0.35">
      <c r="A78" s="6" t="s">
        <v>54</v>
      </c>
      <c r="B78" s="6"/>
      <c r="C78" s="6"/>
    </row>
    <row r="79" spans="1:23" x14ac:dyDescent="0.35">
      <c r="A79" s="4" t="s">
        <v>55</v>
      </c>
      <c r="B79" s="4"/>
      <c r="C79" s="4"/>
    </row>
    <row r="80" spans="1:23" x14ac:dyDescent="0.35">
      <c r="A80" s="6" t="s">
        <v>56</v>
      </c>
      <c r="B80" s="6"/>
      <c r="C80" s="6"/>
    </row>
    <row r="81" spans="1:23" x14ac:dyDescent="0.35">
      <c r="A81" s="6" t="s">
        <v>57</v>
      </c>
      <c r="B81" s="6"/>
      <c r="C81" s="6"/>
    </row>
    <row r="82" spans="1:23" x14ac:dyDescent="0.35">
      <c r="A82" s="35" t="s">
        <v>58</v>
      </c>
      <c r="B82" s="6"/>
      <c r="C82" s="6"/>
    </row>
    <row r="83" spans="1:23" x14ac:dyDescent="0.35">
      <c r="A83" s="2" t="s">
        <v>22</v>
      </c>
      <c r="D83" s="10">
        <f t="shared" ref="D83:W83" si="28">D96</f>
        <v>0</v>
      </c>
      <c r="E83" s="10">
        <f t="shared" si="28"/>
        <v>0</v>
      </c>
      <c r="F83" s="10">
        <f t="shared" si="28"/>
        <v>0</v>
      </c>
      <c r="G83" s="10">
        <f t="shared" si="28"/>
        <v>0</v>
      </c>
      <c r="H83" s="10">
        <f t="shared" si="28"/>
        <v>0</v>
      </c>
      <c r="I83" s="10">
        <f t="shared" si="28"/>
        <v>0</v>
      </c>
      <c r="J83" s="10">
        <f t="shared" si="28"/>
        <v>0</v>
      </c>
      <c r="K83" s="10">
        <f t="shared" si="28"/>
        <v>0</v>
      </c>
      <c r="L83" s="10">
        <f t="shared" si="28"/>
        <v>0</v>
      </c>
      <c r="M83" s="10">
        <f t="shared" si="28"/>
        <v>0</v>
      </c>
      <c r="N83" s="10">
        <f t="shared" si="28"/>
        <v>0</v>
      </c>
      <c r="O83" s="10">
        <f t="shared" si="28"/>
        <v>0</v>
      </c>
      <c r="P83" s="10">
        <f t="shared" si="28"/>
        <v>0</v>
      </c>
      <c r="Q83" s="10">
        <f t="shared" si="28"/>
        <v>0</v>
      </c>
      <c r="R83" s="10">
        <f t="shared" si="28"/>
        <v>0</v>
      </c>
      <c r="S83" s="10">
        <f t="shared" si="28"/>
        <v>0</v>
      </c>
      <c r="T83" s="10">
        <f t="shared" si="28"/>
        <v>0</v>
      </c>
      <c r="U83" s="10">
        <f t="shared" si="28"/>
        <v>0</v>
      </c>
      <c r="V83" s="10">
        <f t="shared" si="28"/>
        <v>0</v>
      </c>
      <c r="W83" s="10">
        <f t="shared" si="28"/>
        <v>0</v>
      </c>
    </row>
    <row r="84" spans="1:23" x14ac:dyDescent="0.35">
      <c r="A84" s="17" t="s">
        <v>6</v>
      </c>
      <c r="B84" s="17"/>
      <c r="C84" s="17"/>
      <c r="D84" s="17"/>
      <c r="E84" s="18">
        <v>0</v>
      </c>
      <c r="F84" s="18">
        <v>0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  <c r="L84" s="18">
        <v>0</v>
      </c>
      <c r="M84" s="18">
        <v>0</v>
      </c>
      <c r="N84" s="18">
        <v>0</v>
      </c>
      <c r="O84" s="18">
        <v>0</v>
      </c>
      <c r="P84" s="18">
        <v>0</v>
      </c>
      <c r="Q84" s="18">
        <v>0</v>
      </c>
      <c r="R84" s="18">
        <v>0</v>
      </c>
      <c r="S84" s="18">
        <v>0</v>
      </c>
      <c r="T84" s="18">
        <v>0</v>
      </c>
      <c r="U84" s="18">
        <v>0</v>
      </c>
      <c r="V84" s="18">
        <v>0</v>
      </c>
      <c r="W84" s="18">
        <v>0</v>
      </c>
    </row>
    <row r="85" spans="1:23" x14ac:dyDescent="0.35">
      <c r="A85" s="11" t="s">
        <v>7</v>
      </c>
      <c r="D85" s="10"/>
      <c r="E85" s="21">
        <v>0</v>
      </c>
      <c r="F85" s="21">
        <v>0</v>
      </c>
      <c r="G85" s="21">
        <v>0</v>
      </c>
      <c r="H85" s="21">
        <v>0</v>
      </c>
      <c r="I85" s="21">
        <v>0</v>
      </c>
      <c r="J85" s="21">
        <v>0</v>
      </c>
      <c r="K85" s="21">
        <v>0</v>
      </c>
      <c r="L85" s="21">
        <v>0</v>
      </c>
      <c r="M85" s="21">
        <v>0</v>
      </c>
      <c r="N85" s="21">
        <v>0</v>
      </c>
      <c r="O85" s="21">
        <v>0</v>
      </c>
      <c r="P85" s="21">
        <v>0</v>
      </c>
      <c r="Q85" s="21">
        <v>0</v>
      </c>
      <c r="R85" s="21">
        <v>0</v>
      </c>
      <c r="S85" s="21">
        <v>0</v>
      </c>
      <c r="T85" s="21">
        <v>0</v>
      </c>
      <c r="U85" s="21">
        <v>0</v>
      </c>
      <c r="V85" s="21">
        <v>0</v>
      </c>
      <c r="W85" s="21">
        <v>0</v>
      </c>
    </row>
    <row r="86" spans="1:23" x14ac:dyDescent="0.35">
      <c r="A86" s="2" t="s">
        <v>23</v>
      </c>
      <c r="D86" s="12">
        <f t="shared" ref="D86:W86" si="29">D83/D$8</f>
        <v>0</v>
      </c>
      <c r="E86" s="12">
        <f t="shared" si="29"/>
        <v>0</v>
      </c>
      <c r="F86" s="12">
        <f t="shared" si="29"/>
        <v>0</v>
      </c>
      <c r="G86" s="12">
        <f t="shared" si="29"/>
        <v>0</v>
      </c>
      <c r="H86" s="12">
        <f t="shared" si="29"/>
        <v>0</v>
      </c>
      <c r="I86" s="12">
        <f t="shared" si="29"/>
        <v>0</v>
      </c>
      <c r="J86" s="12">
        <f t="shared" si="29"/>
        <v>0</v>
      </c>
      <c r="K86" s="12">
        <f t="shared" si="29"/>
        <v>0</v>
      </c>
      <c r="L86" s="12">
        <f t="shared" si="29"/>
        <v>0</v>
      </c>
      <c r="M86" s="12">
        <f t="shared" si="29"/>
        <v>0</v>
      </c>
      <c r="N86" s="12">
        <f t="shared" si="29"/>
        <v>0</v>
      </c>
      <c r="O86" s="12">
        <f t="shared" si="29"/>
        <v>0</v>
      </c>
      <c r="P86" s="12">
        <f t="shared" si="29"/>
        <v>0</v>
      </c>
      <c r="Q86" s="12">
        <f t="shared" si="29"/>
        <v>0</v>
      </c>
      <c r="R86" s="12">
        <f t="shared" si="29"/>
        <v>0</v>
      </c>
      <c r="S86" s="12">
        <f t="shared" si="29"/>
        <v>0</v>
      </c>
      <c r="T86" s="27">
        <f t="shared" si="29"/>
        <v>0</v>
      </c>
      <c r="U86" s="27">
        <f t="shared" si="29"/>
        <v>0</v>
      </c>
      <c r="V86" s="27">
        <f t="shared" si="29"/>
        <v>0</v>
      </c>
      <c r="W86" s="27">
        <f t="shared" si="29"/>
        <v>0</v>
      </c>
    </row>
    <row r="87" spans="1:23" x14ac:dyDescent="0.35"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</row>
    <row r="88" spans="1:23" ht="18" hidden="1" customHeight="1" x14ac:dyDescent="0.35">
      <c r="A88" s="9" t="s">
        <v>59</v>
      </c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/>
    </row>
    <row r="89" spans="1:23" ht="18" hidden="1" customHeight="1" x14ac:dyDescent="0.35">
      <c r="A89" s="2" t="s">
        <v>22</v>
      </c>
      <c r="D89" s="78" t="s">
        <v>60</v>
      </c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/>
    </row>
    <row r="90" spans="1:23" ht="18" hidden="1" customHeight="1" x14ac:dyDescent="0.35">
      <c r="A90" s="17" t="s">
        <v>6</v>
      </c>
      <c r="B90" s="17"/>
      <c r="C90" s="17"/>
      <c r="D90" s="17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/>
    </row>
    <row r="91" spans="1:23" ht="18" hidden="1" customHeight="1" x14ac:dyDescent="0.35">
      <c r="A91" s="11" t="s">
        <v>7</v>
      </c>
      <c r="D91" s="10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/>
    </row>
    <row r="92" spans="1:23" ht="18" hidden="1" customHeight="1" x14ac:dyDescent="0.35">
      <c r="A92" s="2" t="s">
        <v>23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/>
    </row>
    <row r="93" spans="1:23" ht="18" hidden="1" customHeight="1" x14ac:dyDescent="0.35">
      <c r="A93" s="2" t="s">
        <v>61</v>
      </c>
      <c r="B93" s="2" t="s">
        <v>62</v>
      </c>
      <c r="D93" s="78" t="s">
        <v>60</v>
      </c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/>
    </row>
    <row r="94" spans="1:23" ht="18" hidden="1" customHeight="1" x14ac:dyDescent="0.35"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/>
    </row>
    <row r="95" spans="1:23" x14ac:dyDescent="0.35">
      <c r="A95" s="9" t="s">
        <v>63</v>
      </c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/>
    </row>
    <row r="96" spans="1:23" x14ac:dyDescent="0.35">
      <c r="A96" s="2" t="s">
        <v>22</v>
      </c>
      <c r="D96" s="10">
        <v>0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</row>
    <row r="97" spans="1:23" x14ac:dyDescent="0.35">
      <c r="A97" s="17" t="s">
        <v>6</v>
      </c>
      <c r="B97" s="17"/>
      <c r="C97" s="17"/>
      <c r="D97" s="17"/>
      <c r="E97" s="18">
        <v>0</v>
      </c>
      <c r="F97" s="18">
        <v>0</v>
      </c>
      <c r="G97" s="18">
        <v>0</v>
      </c>
      <c r="H97" s="18">
        <v>0</v>
      </c>
      <c r="I97" s="18">
        <v>0</v>
      </c>
      <c r="J97" s="18">
        <v>0</v>
      </c>
      <c r="K97" s="18">
        <v>0</v>
      </c>
      <c r="L97" s="18">
        <v>0</v>
      </c>
      <c r="M97" s="18">
        <v>0</v>
      </c>
      <c r="N97" s="18">
        <v>0</v>
      </c>
      <c r="O97" s="18">
        <v>0</v>
      </c>
      <c r="P97" s="18">
        <v>0</v>
      </c>
      <c r="Q97" s="18">
        <v>0</v>
      </c>
      <c r="R97" s="18">
        <v>0</v>
      </c>
      <c r="S97" s="18">
        <v>0</v>
      </c>
      <c r="T97" s="18">
        <v>0</v>
      </c>
      <c r="U97" s="18">
        <v>0</v>
      </c>
      <c r="V97" s="18">
        <v>0</v>
      </c>
      <c r="W97" s="18">
        <v>0</v>
      </c>
    </row>
    <row r="98" spans="1:23" x14ac:dyDescent="0.35">
      <c r="A98" s="11" t="s">
        <v>7</v>
      </c>
      <c r="D98" s="10"/>
      <c r="E98" s="21">
        <v>0</v>
      </c>
      <c r="F98" s="21">
        <v>0</v>
      </c>
      <c r="G98" s="21">
        <v>0</v>
      </c>
      <c r="H98" s="21">
        <v>0</v>
      </c>
      <c r="I98" s="21">
        <v>0</v>
      </c>
      <c r="J98" s="21">
        <v>0</v>
      </c>
      <c r="K98" s="21">
        <v>0</v>
      </c>
      <c r="L98" s="21">
        <v>0</v>
      </c>
      <c r="M98" s="21">
        <v>0</v>
      </c>
      <c r="N98" s="21">
        <v>0</v>
      </c>
      <c r="O98" s="21">
        <v>0</v>
      </c>
      <c r="P98" s="21">
        <v>0</v>
      </c>
      <c r="Q98" s="21">
        <v>0</v>
      </c>
      <c r="R98" s="21">
        <v>0</v>
      </c>
      <c r="S98" s="21">
        <v>0</v>
      </c>
      <c r="T98" s="21">
        <v>0</v>
      </c>
      <c r="U98" s="21">
        <v>0</v>
      </c>
      <c r="V98" s="21">
        <v>0</v>
      </c>
      <c r="W98" s="21">
        <v>0</v>
      </c>
    </row>
    <row r="99" spans="1:23" x14ac:dyDescent="0.35">
      <c r="A99" s="2" t="s">
        <v>23</v>
      </c>
      <c r="D99" s="12">
        <f t="shared" ref="D99:W99" si="30">D96/D$8</f>
        <v>0</v>
      </c>
      <c r="E99" s="12">
        <f t="shared" si="30"/>
        <v>0</v>
      </c>
      <c r="F99" s="12">
        <f t="shared" si="30"/>
        <v>0</v>
      </c>
      <c r="G99" s="12">
        <f t="shared" si="30"/>
        <v>0</v>
      </c>
      <c r="H99" s="12">
        <f t="shared" si="30"/>
        <v>0</v>
      </c>
      <c r="I99" s="12">
        <f t="shared" si="30"/>
        <v>0</v>
      </c>
      <c r="J99" s="12">
        <f t="shared" si="30"/>
        <v>0</v>
      </c>
      <c r="K99" s="12">
        <f t="shared" si="30"/>
        <v>0</v>
      </c>
      <c r="L99" s="12">
        <f t="shared" si="30"/>
        <v>0</v>
      </c>
      <c r="M99" s="12">
        <f t="shared" si="30"/>
        <v>0</v>
      </c>
      <c r="N99" s="12">
        <f t="shared" si="30"/>
        <v>0</v>
      </c>
      <c r="O99" s="12">
        <f t="shared" si="30"/>
        <v>0</v>
      </c>
      <c r="P99" s="12">
        <f t="shared" si="30"/>
        <v>0</v>
      </c>
      <c r="Q99" s="12">
        <f t="shared" si="30"/>
        <v>0</v>
      </c>
      <c r="R99" s="12">
        <f t="shared" si="30"/>
        <v>0</v>
      </c>
      <c r="S99" s="12">
        <f t="shared" si="30"/>
        <v>0</v>
      </c>
      <c r="T99" s="27">
        <f t="shared" si="30"/>
        <v>0</v>
      </c>
      <c r="U99" s="27">
        <f t="shared" si="30"/>
        <v>0</v>
      </c>
      <c r="V99" s="27">
        <f t="shared" si="30"/>
        <v>0</v>
      </c>
      <c r="W99" s="27">
        <f t="shared" si="30"/>
        <v>0</v>
      </c>
    </row>
    <row r="100" spans="1:23" x14ac:dyDescent="0.35">
      <c r="A100" s="2" t="s">
        <v>64</v>
      </c>
      <c r="B100" s="2" t="s">
        <v>65</v>
      </c>
      <c r="D100" s="2" t="s">
        <v>295</v>
      </c>
      <c r="E100" s="2" t="s">
        <v>295</v>
      </c>
      <c r="F100" s="2" t="s">
        <v>295</v>
      </c>
      <c r="G100" s="2" t="s">
        <v>295</v>
      </c>
      <c r="H100" s="2" t="s">
        <v>295</v>
      </c>
      <c r="I100" s="2" t="s">
        <v>295</v>
      </c>
      <c r="J100" s="2" t="s">
        <v>295</v>
      </c>
      <c r="K100" s="2" t="s">
        <v>295</v>
      </c>
      <c r="L100" s="2" t="s">
        <v>295</v>
      </c>
      <c r="M100" s="2" t="s">
        <v>295</v>
      </c>
      <c r="N100" s="2" t="s">
        <v>295</v>
      </c>
      <c r="O100" s="2" t="s">
        <v>295</v>
      </c>
      <c r="P100" s="2" t="s">
        <v>295</v>
      </c>
      <c r="Q100" s="2" t="s">
        <v>295</v>
      </c>
      <c r="R100" s="2" t="s">
        <v>295</v>
      </c>
      <c r="S100" s="2" t="s">
        <v>295</v>
      </c>
      <c r="T100" s="30" t="s">
        <v>295</v>
      </c>
      <c r="U100" s="2" t="s">
        <v>295</v>
      </c>
      <c r="V100" s="2" t="s">
        <v>295</v>
      </c>
      <c r="W100" s="2" t="s">
        <v>295</v>
      </c>
    </row>
    <row r="102" spans="1:23" hidden="1" x14ac:dyDescent="0.35">
      <c r="A102" s="9" t="s">
        <v>66</v>
      </c>
    </row>
    <row r="103" spans="1:23" hidden="1" x14ac:dyDescent="0.35">
      <c r="A103" s="2" t="s">
        <v>22</v>
      </c>
      <c r="D103" s="78" t="s">
        <v>60</v>
      </c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</row>
    <row r="104" spans="1:23" hidden="1" x14ac:dyDescent="0.35">
      <c r="A104" s="17" t="s">
        <v>6</v>
      </c>
      <c r="B104" s="17"/>
      <c r="C104" s="17"/>
      <c r="D104" s="17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</row>
    <row r="105" spans="1:23" hidden="1" x14ac:dyDescent="0.35">
      <c r="A105" s="11" t="s">
        <v>7</v>
      </c>
      <c r="D105" s="10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</row>
    <row r="106" spans="1:23" hidden="1" x14ac:dyDescent="0.35">
      <c r="A106" s="2" t="s">
        <v>23</v>
      </c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</row>
    <row r="107" spans="1:23" hidden="1" x14ac:dyDescent="0.35">
      <c r="A107" s="2" t="s">
        <v>67</v>
      </c>
      <c r="B107" s="2" t="s">
        <v>68</v>
      </c>
      <c r="D107" s="78" t="s">
        <v>60</v>
      </c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</row>
    <row r="108" spans="1:23" hidden="1" x14ac:dyDescent="0.35"/>
    <row r="109" spans="1:23" hidden="1" x14ac:dyDescent="0.35">
      <c r="A109" s="9" t="s">
        <v>69</v>
      </c>
    </row>
    <row r="110" spans="1:23" hidden="1" x14ac:dyDescent="0.35">
      <c r="A110" s="2" t="s">
        <v>22</v>
      </c>
      <c r="D110" s="78" t="s">
        <v>60</v>
      </c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</row>
    <row r="111" spans="1:23" hidden="1" x14ac:dyDescent="0.35">
      <c r="A111" s="17" t="s">
        <v>6</v>
      </c>
      <c r="B111" s="17"/>
      <c r="C111" s="17"/>
      <c r="D111" s="17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</row>
    <row r="112" spans="1:23" hidden="1" x14ac:dyDescent="0.35">
      <c r="A112" s="11" t="s">
        <v>7</v>
      </c>
      <c r="D112" s="10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</row>
    <row r="113" spans="1:19" hidden="1" x14ac:dyDescent="0.35">
      <c r="A113" s="2" t="s">
        <v>23</v>
      </c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</row>
    <row r="114" spans="1:19" hidden="1" x14ac:dyDescent="0.35">
      <c r="A114" s="2" t="s">
        <v>70</v>
      </c>
      <c r="B114" s="2" t="s">
        <v>71</v>
      </c>
      <c r="D114" s="78" t="s">
        <v>60</v>
      </c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</row>
    <row r="115" spans="1:19" hidden="1" x14ac:dyDescent="0.35"/>
    <row r="116" spans="1:19" hidden="1" x14ac:dyDescent="0.35">
      <c r="A116" s="9" t="s">
        <v>72</v>
      </c>
    </row>
    <row r="117" spans="1:19" hidden="1" x14ac:dyDescent="0.35">
      <c r="A117" s="2" t="s">
        <v>22</v>
      </c>
      <c r="D117" s="78" t="s">
        <v>60</v>
      </c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</row>
    <row r="118" spans="1:19" hidden="1" x14ac:dyDescent="0.35">
      <c r="A118" s="17" t="s">
        <v>6</v>
      </c>
      <c r="B118" s="17"/>
      <c r="C118" s="17"/>
      <c r="D118" s="17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</row>
    <row r="119" spans="1:19" hidden="1" x14ac:dyDescent="0.35">
      <c r="A119" s="11" t="s">
        <v>7</v>
      </c>
      <c r="D119" s="10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</row>
    <row r="120" spans="1:19" hidden="1" x14ac:dyDescent="0.35">
      <c r="A120" s="2" t="s">
        <v>23</v>
      </c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</row>
    <row r="121" spans="1:19" hidden="1" x14ac:dyDescent="0.35">
      <c r="A121" s="2" t="s">
        <v>73</v>
      </c>
      <c r="B121" s="2" t="s">
        <v>74</v>
      </c>
      <c r="D121" s="78" t="s">
        <v>60</v>
      </c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</row>
    <row r="123" spans="1:19" x14ac:dyDescent="0.35">
      <c r="A123" s="9" t="s">
        <v>75</v>
      </c>
    </row>
    <row r="124" spans="1:19" x14ac:dyDescent="0.35">
      <c r="A124" s="2" t="s">
        <v>53</v>
      </c>
    </row>
    <row r="125" spans="1:19" x14ac:dyDescent="0.35">
      <c r="A125" s="4" t="s">
        <v>76</v>
      </c>
      <c r="B125" s="4"/>
      <c r="C125" s="4"/>
    </row>
    <row r="126" spans="1:19" x14ac:dyDescent="0.35">
      <c r="A126" s="4" t="s">
        <v>77</v>
      </c>
      <c r="B126" s="4"/>
      <c r="C126" s="4"/>
    </row>
    <row r="127" spans="1:19" x14ac:dyDescent="0.35">
      <c r="A127" s="4" t="s">
        <v>78</v>
      </c>
      <c r="B127" s="4"/>
      <c r="C127" s="4"/>
    </row>
    <row r="128" spans="1:19" x14ac:dyDescent="0.35">
      <c r="A128" s="4" t="s">
        <v>79</v>
      </c>
      <c r="B128" s="4"/>
      <c r="C128" s="4"/>
    </row>
    <row r="129" spans="1:23" x14ac:dyDescent="0.35">
      <c r="A129" s="35" t="s">
        <v>80</v>
      </c>
      <c r="B129" s="6"/>
      <c r="C129" s="6"/>
    </row>
    <row r="130" spans="1:23" x14ac:dyDescent="0.35">
      <c r="A130" s="6" t="s">
        <v>81</v>
      </c>
      <c r="B130" s="6"/>
      <c r="C130" s="6"/>
    </row>
    <row r="131" spans="1:23" x14ac:dyDescent="0.35">
      <c r="A131" s="6" t="s">
        <v>82</v>
      </c>
      <c r="B131" s="6"/>
      <c r="C131" s="6"/>
    </row>
    <row r="132" spans="1:23" x14ac:dyDescent="0.35">
      <c r="A132" s="2" t="s">
        <v>22</v>
      </c>
      <c r="D132" s="10">
        <f t="shared" ref="D132:W132" si="31">D138+D145+D152+D159</f>
        <v>0.63623000000000007</v>
      </c>
      <c r="E132" s="10">
        <f t="shared" si="31"/>
        <v>0.62727900000000003</v>
      </c>
      <c r="F132" s="10">
        <f t="shared" si="31"/>
        <v>0.72197999999999996</v>
      </c>
      <c r="G132" s="10">
        <f t="shared" si="31"/>
        <v>0.70743000000000011</v>
      </c>
      <c r="H132" s="10">
        <f t="shared" si="31"/>
        <v>0.59210000000000007</v>
      </c>
      <c r="I132" s="10">
        <f t="shared" si="31"/>
        <v>0.48946000000000006</v>
      </c>
      <c r="J132" s="10">
        <f t="shared" si="31"/>
        <v>0.41859000000000002</v>
      </c>
      <c r="K132" s="10">
        <f t="shared" si="31"/>
        <v>0.36243000000000003</v>
      </c>
      <c r="L132" s="10">
        <f t="shared" si="31"/>
        <v>0.30058000000000001</v>
      </c>
      <c r="M132" s="10">
        <f t="shared" si="31"/>
        <v>0.28251999999999999</v>
      </c>
      <c r="N132" s="10">
        <f t="shared" si="31"/>
        <v>0.25989000000000001</v>
      </c>
      <c r="O132" s="10">
        <f t="shared" si="31"/>
        <v>0.25228</v>
      </c>
      <c r="P132" s="10">
        <f t="shared" si="31"/>
        <v>0.24069000000000002</v>
      </c>
      <c r="Q132" s="10">
        <f t="shared" si="31"/>
        <v>0.23976</v>
      </c>
      <c r="R132" s="10">
        <f t="shared" si="31"/>
        <v>0.24096000000000001</v>
      </c>
      <c r="S132" s="10">
        <f t="shared" si="31"/>
        <v>0.22964999999999999</v>
      </c>
      <c r="T132" s="10">
        <f t="shared" si="31"/>
        <v>0.21936</v>
      </c>
      <c r="U132" s="10">
        <f t="shared" si="31"/>
        <v>0.20368000000000003</v>
      </c>
      <c r="V132" s="10">
        <f t="shared" si="31"/>
        <v>0.21526000000000001</v>
      </c>
      <c r="W132" s="10">
        <f t="shared" si="31"/>
        <v>0.24149000000000001</v>
      </c>
    </row>
    <row r="133" spans="1:23" x14ac:dyDescent="0.35">
      <c r="A133" s="17" t="s">
        <v>6</v>
      </c>
      <c r="B133" s="17"/>
      <c r="C133" s="17"/>
      <c r="D133" s="17"/>
      <c r="E133" s="18">
        <f t="shared" ref="E133:W133" si="32">(E132-$D132)/$D132</f>
        <v>-1.4068811593291798E-2</v>
      </c>
      <c r="F133" s="18">
        <f t="shared" si="32"/>
        <v>0.13477830344372299</v>
      </c>
      <c r="G133" s="18">
        <f t="shared" si="32"/>
        <v>0.11190921522091073</v>
      </c>
      <c r="H133" s="18">
        <f t="shared" si="32"/>
        <v>-6.9361708815994211E-2</v>
      </c>
      <c r="I133" s="18">
        <f t="shared" si="32"/>
        <v>-0.23068701570186881</v>
      </c>
      <c r="J133" s="18">
        <f t="shared" si="32"/>
        <v>-0.34207755057133432</v>
      </c>
      <c r="K133" s="18">
        <f t="shared" si="32"/>
        <v>-0.43034751583546832</v>
      </c>
      <c r="L133" s="18">
        <f t="shared" si="32"/>
        <v>-0.52756078776543081</v>
      </c>
      <c r="M133" s="18">
        <f t="shared" si="32"/>
        <v>-0.5559467488172517</v>
      </c>
      <c r="N133" s="18">
        <f t="shared" si="32"/>
        <v>-0.59151564685726865</v>
      </c>
      <c r="O133" s="18">
        <f t="shared" si="32"/>
        <v>-0.60347673011332381</v>
      </c>
      <c r="P133" s="18">
        <f t="shared" si="32"/>
        <v>-0.62169341275953671</v>
      </c>
      <c r="Q133" s="18">
        <f t="shared" si="32"/>
        <v>-0.62315514829542784</v>
      </c>
      <c r="R133" s="18">
        <f t="shared" si="32"/>
        <v>-0.62126903792653598</v>
      </c>
      <c r="S133" s="18">
        <f t="shared" si="32"/>
        <v>-0.63904562815334076</v>
      </c>
      <c r="T133" s="26">
        <f t="shared" si="32"/>
        <v>-0.65521902456658765</v>
      </c>
      <c r="U133" s="26">
        <f t="shared" si="32"/>
        <v>-0.67986420005343984</v>
      </c>
      <c r="V133" s="26">
        <f t="shared" si="32"/>
        <v>-0.66166323499363444</v>
      </c>
      <c r="W133" s="26">
        <f t="shared" si="32"/>
        <v>-0.62043600584694225</v>
      </c>
    </row>
    <row r="134" spans="1:23" x14ac:dyDescent="0.35">
      <c r="A134" s="11" t="s">
        <v>7</v>
      </c>
      <c r="D134" s="10"/>
      <c r="E134" s="21">
        <f t="shared" ref="E134:W134" si="33">(E132-D132)/D132</f>
        <v>-1.4068811593291798E-2</v>
      </c>
      <c r="F134" s="21">
        <f t="shared" si="33"/>
        <v>0.15097109898466221</v>
      </c>
      <c r="G134" s="21">
        <f t="shared" si="33"/>
        <v>-2.0152912823069673E-2</v>
      </c>
      <c r="H134" s="21">
        <f t="shared" si="33"/>
        <v>-0.1630267305599141</v>
      </c>
      <c r="I134" s="21">
        <f t="shared" si="33"/>
        <v>-0.17334909643641278</v>
      </c>
      <c r="J134" s="21">
        <f t="shared" si="33"/>
        <v>-0.14479221999754838</v>
      </c>
      <c r="K134" s="21">
        <f t="shared" si="33"/>
        <v>-0.13416469576435172</v>
      </c>
      <c r="L134" s="21">
        <f t="shared" si="33"/>
        <v>-0.17065364346218584</v>
      </c>
      <c r="M134" s="21">
        <f t="shared" si="33"/>
        <v>-6.0083837913367556E-2</v>
      </c>
      <c r="N134" s="21">
        <f t="shared" si="33"/>
        <v>-8.0100523856718051E-2</v>
      </c>
      <c r="O134" s="21">
        <f t="shared" si="33"/>
        <v>-2.9281619146562028E-2</v>
      </c>
      <c r="P134" s="21">
        <f t="shared" si="33"/>
        <v>-4.594101791660056E-2</v>
      </c>
      <c r="Q134" s="21">
        <f t="shared" si="33"/>
        <v>-3.8638913124766881E-3</v>
      </c>
      <c r="R134" s="21">
        <f t="shared" si="33"/>
        <v>5.0050050050050327E-3</v>
      </c>
      <c r="S134" s="22">
        <f t="shared" si="33"/>
        <v>-4.6937250996015992E-2</v>
      </c>
      <c r="T134" s="23">
        <f t="shared" si="33"/>
        <v>-4.4807315480078352E-2</v>
      </c>
      <c r="U134" s="23">
        <f t="shared" si="33"/>
        <v>-7.1480671043034155E-2</v>
      </c>
      <c r="V134" s="23">
        <f t="shared" si="33"/>
        <v>5.6853888452474362E-2</v>
      </c>
      <c r="W134" s="23">
        <f t="shared" si="33"/>
        <v>0.12185264331506086</v>
      </c>
    </row>
    <row r="135" spans="1:23" x14ac:dyDescent="0.35">
      <c r="A135" s="2" t="s">
        <v>23</v>
      </c>
      <c r="D135" s="12">
        <f t="shared" ref="D135:W135" si="34">D132/D$8</f>
        <v>1.7877194338234356E-2</v>
      </c>
      <c r="E135" s="12">
        <f t="shared" si="34"/>
        <v>1.7262893648389305E-2</v>
      </c>
      <c r="F135" s="12">
        <f t="shared" si="34"/>
        <v>1.958569888128045E-2</v>
      </c>
      <c r="G135" s="12">
        <f t="shared" si="34"/>
        <v>1.98863867724028E-2</v>
      </c>
      <c r="H135" s="12">
        <f t="shared" si="34"/>
        <v>1.5761893160887896E-2</v>
      </c>
      <c r="I135" s="12">
        <f t="shared" si="34"/>
        <v>1.3575619483779361E-2</v>
      </c>
      <c r="J135" s="12">
        <f t="shared" si="34"/>
        <v>1.1739683006093815E-2</v>
      </c>
      <c r="K135" s="12">
        <f t="shared" si="34"/>
        <v>1.0203711217868274E-2</v>
      </c>
      <c r="L135" s="12">
        <f t="shared" si="34"/>
        <v>8.430398157917695E-3</v>
      </c>
      <c r="M135" s="12">
        <f t="shared" si="34"/>
        <v>7.3061866041822243E-3</v>
      </c>
      <c r="N135" s="12">
        <f t="shared" si="34"/>
        <v>6.830295142750859E-3</v>
      </c>
      <c r="O135" s="12">
        <f t="shared" si="34"/>
        <v>6.6967406339032663E-3</v>
      </c>
      <c r="P135" s="12">
        <f t="shared" si="34"/>
        <v>6.4283483049944112E-3</v>
      </c>
      <c r="Q135" s="12">
        <f t="shared" si="34"/>
        <v>6.5162733772029177E-3</v>
      </c>
      <c r="R135" s="12">
        <f t="shared" si="34"/>
        <v>6.4827178120468636E-3</v>
      </c>
      <c r="S135" s="12">
        <f t="shared" si="34"/>
        <v>5.9570691112373845E-3</v>
      </c>
      <c r="T135" s="27">
        <f t="shared" si="34"/>
        <v>5.8351770005898879E-3</v>
      </c>
      <c r="U135" s="27">
        <f t="shared" si="34"/>
        <v>6.4083863356350192E-3</v>
      </c>
      <c r="V135" s="27">
        <f t="shared" si="34"/>
        <v>6.9187174521012978E-3</v>
      </c>
      <c r="W135" s="27">
        <f t="shared" si="34"/>
        <v>7.7759035189082018E-3</v>
      </c>
    </row>
    <row r="136" spans="1:23" x14ac:dyDescent="0.35"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</row>
    <row r="137" spans="1:23" x14ac:dyDescent="0.35">
      <c r="A137" s="9" t="s">
        <v>83</v>
      </c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/>
    </row>
    <row r="138" spans="1:23" x14ac:dyDescent="0.35">
      <c r="A138" s="2" t="s">
        <v>22</v>
      </c>
      <c r="D138" s="10">
        <f t="shared" ref="D138:W138" si="35">D142</f>
        <v>0.62594000000000005</v>
      </c>
      <c r="E138" s="10">
        <f t="shared" si="35"/>
        <v>0.61751</v>
      </c>
      <c r="F138" s="10">
        <f t="shared" si="35"/>
        <v>0.70843</v>
      </c>
      <c r="G138" s="10">
        <f t="shared" si="35"/>
        <v>0.69498000000000004</v>
      </c>
      <c r="H138" s="10">
        <f t="shared" si="35"/>
        <v>0.58233000000000001</v>
      </c>
      <c r="I138" s="10">
        <f t="shared" si="35"/>
        <v>0.47882000000000002</v>
      </c>
      <c r="J138" s="10">
        <f t="shared" si="35"/>
        <v>0.40816000000000002</v>
      </c>
      <c r="K138" s="10">
        <f t="shared" si="35"/>
        <v>0.35191</v>
      </c>
      <c r="L138" s="10">
        <f t="shared" si="35"/>
        <v>0.29027999999999998</v>
      </c>
      <c r="M138" s="10">
        <f t="shared" si="35"/>
        <v>0.26937</v>
      </c>
      <c r="N138" s="10">
        <f t="shared" si="35"/>
        <v>0.24521999999999999</v>
      </c>
      <c r="O138" s="10">
        <f t="shared" si="35"/>
        <v>0.2351</v>
      </c>
      <c r="P138" s="10">
        <f t="shared" si="35"/>
        <v>0.22114</v>
      </c>
      <c r="Q138" s="10">
        <f t="shared" si="35"/>
        <v>0.21604000000000001</v>
      </c>
      <c r="R138" s="10">
        <f t="shared" si="35"/>
        <v>0.21557999999999999</v>
      </c>
      <c r="S138" s="10">
        <f t="shared" si="35"/>
        <v>0.20710000000000001</v>
      </c>
      <c r="T138" s="29">
        <f t="shared" si="35"/>
        <v>0.19575000000000001</v>
      </c>
      <c r="U138" s="29">
        <f t="shared" si="35"/>
        <v>0.17508000000000001</v>
      </c>
      <c r="V138" s="29">
        <f t="shared" si="35"/>
        <v>0.18586</v>
      </c>
      <c r="W138" s="29">
        <f t="shared" si="35"/>
        <v>0.20075000000000001</v>
      </c>
    </row>
    <row r="139" spans="1:23" x14ac:dyDescent="0.35">
      <c r="A139" s="17" t="s">
        <v>6</v>
      </c>
      <c r="B139" s="17"/>
      <c r="C139" s="17"/>
      <c r="D139" s="17"/>
      <c r="E139" s="18">
        <f t="shared" ref="E139:W139" si="36">(E138-$D138)/$D138</f>
        <v>-1.3467744512253648E-2</v>
      </c>
      <c r="F139" s="18">
        <f t="shared" si="36"/>
        <v>0.1317857941655749</v>
      </c>
      <c r="G139" s="18">
        <f t="shared" si="36"/>
        <v>0.11029811164009327</v>
      </c>
      <c r="H139" s="18">
        <f t="shared" si="36"/>
        <v>-6.9671214493401981E-2</v>
      </c>
      <c r="I139" s="18">
        <f t="shared" si="36"/>
        <v>-0.23503850209285237</v>
      </c>
      <c r="J139" s="18">
        <f t="shared" si="36"/>
        <v>-0.34792472121928619</v>
      </c>
      <c r="K139" s="18">
        <f t="shared" si="36"/>
        <v>-0.43778956449499956</v>
      </c>
      <c r="L139" s="18">
        <f t="shared" si="36"/>
        <v>-0.53624948078090562</v>
      </c>
      <c r="M139" s="18">
        <f t="shared" si="36"/>
        <v>-0.5696552385212641</v>
      </c>
      <c r="N139" s="18">
        <f t="shared" si="36"/>
        <v>-0.60823721123430363</v>
      </c>
      <c r="O139" s="18">
        <f t="shared" si="36"/>
        <v>-0.62440489503786312</v>
      </c>
      <c r="P139" s="18">
        <f t="shared" si="36"/>
        <v>-0.64670735214237784</v>
      </c>
      <c r="Q139" s="18">
        <f t="shared" si="36"/>
        <v>-0.65485509793270924</v>
      </c>
      <c r="R139" s="18">
        <f t="shared" si="36"/>
        <v>-0.65558999265105289</v>
      </c>
      <c r="S139" s="18">
        <f t="shared" si="36"/>
        <v>-0.66913761702399588</v>
      </c>
      <c r="T139" s="26">
        <f t="shared" si="36"/>
        <v>-0.68727034540051768</v>
      </c>
      <c r="U139" s="26">
        <f t="shared" si="36"/>
        <v>-0.72029267980956646</v>
      </c>
      <c r="V139" s="26">
        <f t="shared" si="36"/>
        <v>-0.70307058184490523</v>
      </c>
      <c r="W139" s="26">
        <f t="shared" si="36"/>
        <v>-0.67928235933156533</v>
      </c>
    </row>
    <row r="140" spans="1:23" x14ac:dyDescent="0.35">
      <c r="A140" s="11" t="s">
        <v>7</v>
      </c>
      <c r="D140" s="10"/>
      <c r="E140" s="21">
        <f t="shared" ref="E140:W140" si="37">(E138-D138)/D138</f>
        <v>-1.3467744512253648E-2</v>
      </c>
      <c r="F140" s="21">
        <f t="shared" si="37"/>
        <v>0.14723648200029149</v>
      </c>
      <c r="G140" s="21">
        <f t="shared" si="37"/>
        <v>-1.89856443120703E-2</v>
      </c>
      <c r="H140" s="21">
        <f t="shared" si="37"/>
        <v>-0.16209099542432878</v>
      </c>
      <c r="I140" s="21">
        <f t="shared" si="37"/>
        <v>-0.17775144677416582</v>
      </c>
      <c r="J140" s="21">
        <f t="shared" si="37"/>
        <v>-0.14757111231778119</v>
      </c>
      <c r="K140" s="21">
        <f t="shared" si="37"/>
        <v>-0.1378136025088201</v>
      </c>
      <c r="L140" s="21">
        <f t="shared" si="37"/>
        <v>-0.17513000483078064</v>
      </c>
      <c r="M140" s="21">
        <f t="shared" si="37"/>
        <v>-7.2033898305084693E-2</v>
      </c>
      <c r="N140" s="21">
        <f t="shared" si="37"/>
        <v>-8.9653636262390035E-2</v>
      </c>
      <c r="O140" s="21">
        <f t="shared" si="37"/>
        <v>-4.1269064513498044E-2</v>
      </c>
      <c r="P140" s="21">
        <f t="shared" si="37"/>
        <v>-5.9378987664823482E-2</v>
      </c>
      <c r="Q140" s="21">
        <f t="shared" si="37"/>
        <v>-2.3062313466582225E-2</v>
      </c>
      <c r="R140" s="21">
        <f t="shared" si="37"/>
        <v>-2.1292353267914088E-3</v>
      </c>
      <c r="S140" s="22">
        <f t="shared" si="37"/>
        <v>-3.9335745430930456E-2</v>
      </c>
      <c r="T140" s="23">
        <f t="shared" si="37"/>
        <v>-5.4804442298406558E-2</v>
      </c>
      <c r="U140" s="23">
        <f t="shared" si="37"/>
        <v>-0.10559386973180074</v>
      </c>
      <c r="V140" s="23">
        <f t="shared" si="37"/>
        <v>6.1571852867260586E-2</v>
      </c>
      <c r="W140" s="23">
        <f t="shared" si="37"/>
        <v>8.0114064349510461E-2</v>
      </c>
    </row>
    <row r="141" spans="1:23" x14ac:dyDescent="0.35">
      <c r="A141" s="2" t="s">
        <v>23</v>
      </c>
      <c r="D141" s="12">
        <f t="shared" ref="D141:W141" si="38">D138/D$8</f>
        <v>1.758805938744544E-2</v>
      </c>
      <c r="E141" s="12">
        <f t="shared" si="38"/>
        <v>1.6994048034155263E-2</v>
      </c>
      <c r="F141" s="12">
        <f t="shared" si="38"/>
        <v>1.921811775736933E-2</v>
      </c>
      <c r="G141" s="12">
        <f t="shared" si="38"/>
        <v>1.9536407954263313E-2</v>
      </c>
      <c r="H141" s="12">
        <f t="shared" si="38"/>
        <v>1.5501812606620247E-2</v>
      </c>
      <c r="I141" s="12">
        <f t="shared" si="38"/>
        <v>1.3280509380180675E-2</v>
      </c>
      <c r="J141" s="12">
        <f t="shared" si="38"/>
        <v>1.1447165521792809E-2</v>
      </c>
      <c r="K141" s="12">
        <f t="shared" si="38"/>
        <v>9.9075352886902959E-3</v>
      </c>
      <c r="L141" s="12">
        <f t="shared" si="38"/>
        <v>8.1415129991361645E-3</v>
      </c>
      <c r="M141" s="12">
        <f t="shared" si="38"/>
        <v>6.9661173919317778E-3</v>
      </c>
      <c r="N141" s="12">
        <f t="shared" si="38"/>
        <v>6.4447457574564838E-3</v>
      </c>
      <c r="O141" s="12">
        <f t="shared" si="38"/>
        <v>6.2406997107604962E-3</v>
      </c>
      <c r="P141" s="12">
        <f t="shared" si="38"/>
        <v>5.906206922458199E-3</v>
      </c>
      <c r="Q141" s="12">
        <f t="shared" si="38"/>
        <v>5.8716036887342272E-3</v>
      </c>
      <c r="R141" s="12">
        <f t="shared" si="38"/>
        <v>5.7999016679990984E-3</v>
      </c>
      <c r="S141" s="12">
        <f t="shared" si="38"/>
        <v>5.3721272063455795E-3</v>
      </c>
      <c r="T141" s="27">
        <f t="shared" si="38"/>
        <v>5.207129366636901E-3</v>
      </c>
      <c r="U141" s="27">
        <f t="shared" si="38"/>
        <v>5.5085441852070847E-3</v>
      </c>
      <c r="V141" s="27">
        <f t="shared" si="38"/>
        <v>5.9737657978609455E-3</v>
      </c>
      <c r="W141" s="27">
        <f t="shared" si="38"/>
        <v>6.4640880840648538E-3</v>
      </c>
    </row>
    <row r="142" spans="1:23" x14ac:dyDescent="0.35">
      <c r="A142" s="2" t="s">
        <v>84</v>
      </c>
      <c r="B142" s="2" t="s">
        <v>85</v>
      </c>
      <c r="D142" s="2">
        <v>0.62594000000000005</v>
      </c>
      <c r="E142" s="2">
        <v>0.61751</v>
      </c>
      <c r="F142" s="2">
        <v>0.70843</v>
      </c>
      <c r="G142" s="2">
        <v>0.69498000000000004</v>
      </c>
      <c r="H142" s="2">
        <v>0.58233000000000001</v>
      </c>
      <c r="I142" s="2">
        <v>0.47882000000000002</v>
      </c>
      <c r="J142" s="2">
        <v>0.40816000000000002</v>
      </c>
      <c r="K142" s="2">
        <v>0.35191</v>
      </c>
      <c r="L142" s="2">
        <v>0.29027999999999998</v>
      </c>
      <c r="M142" s="2">
        <v>0.26937</v>
      </c>
      <c r="N142" s="2">
        <v>0.24521999999999999</v>
      </c>
      <c r="O142" s="2">
        <v>0.2351</v>
      </c>
      <c r="P142" s="2">
        <v>0.22114</v>
      </c>
      <c r="Q142" s="2">
        <v>0.21604000000000001</v>
      </c>
      <c r="R142" s="2">
        <v>0.21557999999999999</v>
      </c>
      <c r="S142" s="2">
        <v>0.20710000000000001</v>
      </c>
      <c r="T142" s="30">
        <v>0.19575000000000001</v>
      </c>
      <c r="U142" s="2">
        <v>0.17508000000000001</v>
      </c>
      <c r="V142" s="2">
        <v>0.18586</v>
      </c>
      <c r="W142" s="2">
        <v>0.20075000000000001</v>
      </c>
    </row>
    <row r="143" spans="1:23" x14ac:dyDescent="0.35"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</row>
    <row r="144" spans="1:23" x14ac:dyDescent="0.35">
      <c r="A144" s="9" t="s">
        <v>86</v>
      </c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/>
    </row>
    <row r="145" spans="1:23" x14ac:dyDescent="0.35">
      <c r="A145" s="2" t="s">
        <v>22</v>
      </c>
      <c r="D145" s="10">
        <f t="shared" ref="D145:W145" si="39">D149</f>
        <v>6.1599999999999997E-3</v>
      </c>
      <c r="E145" s="10">
        <f t="shared" si="39"/>
        <v>6.3200000000000001E-3</v>
      </c>
      <c r="F145" s="10">
        <f t="shared" si="39"/>
        <v>7.5399999999999998E-3</v>
      </c>
      <c r="G145" s="10">
        <f t="shared" si="39"/>
        <v>7.9000000000000008E-3</v>
      </c>
      <c r="H145" s="10">
        <f t="shared" si="39"/>
        <v>5.9199999999999999E-3</v>
      </c>
      <c r="I145" s="10">
        <f t="shared" si="39"/>
        <v>7.4599999999999996E-3</v>
      </c>
      <c r="J145" s="10">
        <f t="shared" si="39"/>
        <v>7.9399999999999991E-3</v>
      </c>
      <c r="K145" s="10">
        <f t="shared" si="39"/>
        <v>8.0499999999999999E-3</v>
      </c>
      <c r="L145" s="10">
        <f t="shared" si="39"/>
        <v>7.9900000000000006E-3</v>
      </c>
      <c r="M145" s="10">
        <f t="shared" si="39"/>
        <v>1.0529999999999999E-2</v>
      </c>
      <c r="N145" s="10">
        <f t="shared" si="39"/>
        <v>1.188E-2</v>
      </c>
      <c r="O145" s="10">
        <f t="shared" si="39"/>
        <v>1.355E-2</v>
      </c>
      <c r="P145" s="10">
        <f t="shared" si="39"/>
        <v>1.5730000000000001E-2</v>
      </c>
      <c r="Q145" s="10">
        <f t="shared" si="39"/>
        <v>1.9910000000000001E-2</v>
      </c>
      <c r="R145" s="10">
        <f t="shared" si="39"/>
        <v>2.146E-2</v>
      </c>
      <c r="S145" s="10">
        <f t="shared" si="39"/>
        <v>1.8890000000000001E-2</v>
      </c>
      <c r="T145" s="29">
        <f t="shared" si="39"/>
        <v>1.985E-2</v>
      </c>
      <c r="U145" s="29">
        <f t="shared" si="39"/>
        <v>2.366E-2</v>
      </c>
      <c r="V145" s="29">
        <f t="shared" si="39"/>
        <v>2.4649999999999998E-2</v>
      </c>
      <c r="W145" s="29">
        <f t="shared" si="39"/>
        <v>3.465E-2</v>
      </c>
    </row>
    <row r="146" spans="1:23" x14ac:dyDescent="0.35">
      <c r="A146" s="17" t="s">
        <v>6</v>
      </c>
      <c r="B146" s="17"/>
      <c r="C146" s="17"/>
      <c r="D146" s="17"/>
      <c r="E146" s="18">
        <f t="shared" ref="E146:W146" si="40">(E145-$D145)/$D145</f>
        <v>2.5974025974026045E-2</v>
      </c>
      <c r="F146" s="18">
        <f t="shared" si="40"/>
        <v>0.22402597402597407</v>
      </c>
      <c r="G146" s="18">
        <f t="shared" si="40"/>
        <v>0.28246753246753264</v>
      </c>
      <c r="H146" s="18">
        <f t="shared" si="40"/>
        <v>-3.8961038961038925E-2</v>
      </c>
      <c r="I146" s="18">
        <f t="shared" si="40"/>
        <v>0.21103896103896105</v>
      </c>
      <c r="J146" s="18">
        <f t="shared" si="40"/>
        <v>0.28896103896103886</v>
      </c>
      <c r="K146" s="18">
        <f t="shared" si="40"/>
        <v>0.30681818181818188</v>
      </c>
      <c r="L146" s="18">
        <f t="shared" si="40"/>
        <v>0.29707792207792222</v>
      </c>
      <c r="M146" s="18">
        <f t="shared" si="40"/>
        <v>0.70941558441558439</v>
      </c>
      <c r="N146" s="18">
        <f t="shared" si="40"/>
        <v>0.92857142857142871</v>
      </c>
      <c r="O146" s="18">
        <f t="shared" si="40"/>
        <v>1.1996753246753247</v>
      </c>
      <c r="P146" s="18">
        <f t="shared" si="40"/>
        <v>1.553571428571429</v>
      </c>
      <c r="Q146" s="18">
        <f t="shared" si="40"/>
        <v>2.2321428571428577</v>
      </c>
      <c r="R146" s="18">
        <f t="shared" si="40"/>
        <v>2.4837662337662341</v>
      </c>
      <c r="S146" s="18">
        <f t="shared" si="40"/>
        <v>2.0665584415584419</v>
      </c>
      <c r="T146" s="26">
        <f t="shared" si="40"/>
        <v>2.2224025974025978</v>
      </c>
      <c r="U146" s="26">
        <f t="shared" si="40"/>
        <v>2.8409090909090913</v>
      </c>
      <c r="V146" s="26">
        <f t="shared" si="40"/>
        <v>3.0016233766233769</v>
      </c>
      <c r="W146" s="26">
        <f t="shared" si="40"/>
        <v>4.6250000000000009</v>
      </c>
    </row>
    <row r="147" spans="1:23" x14ac:dyDescent="0.35">
      <c r="A147" s="11" t="s">
        <v>7</v>
      </c>
      <c r="D147" s="10"/>
      <c r="E147" s="21">
        <f t="shared" ref="E147:W147" si="41">(E145-D145)/D145</f>
        <v>2.5974025974026045E-2</v>
      </c>
      <c r="F147" s="21">
        <f t="shared" si="41"/>
        <v>0.19303797468354425</v>
      </c>
      <c r="G147" s="21">
        <f t="shared" si="41"/>
        <v>4.7745358090185805E-2</v>
      </c>
      <c r="H147" s="21">
        <f t="shared" si="41"/>
        <v>-0.25063291139240512</v>
      </c>
      <c r="I147" s="21">
        <f t="shared" si="41"/>
        <v>0.26013513513513509</v>
      </c>
      <c r="J147" s="21">
        <f t="shared" si="41"/>
        <v>6.434316353887394E-2</v>
      </c>
      <c r="K147" s="21">
        <f t="shared" si="41"/>
        <v>1.3853904282115961E-2</v>
      </c>
      <c r="L147" s="21">
        <f t="shared" si="41"/>
        <v>-7.4534161490682352E-3</v>
      </c>
      <c r="M147" s="21">
        <f t="shared" si="41"/>
        <v>0.31789737171464316</v>
      </c>
      <c r="N147" s="21">
        <f t="shared" si="41"/>
        <v>0.12820512820512825</v>
      </c>
      <c r="O147" s="21">
        <f t="shared" si="41"/>
        <v>0.14057239057239054</v>
      </c>
      <c r="P147" s="21">
        <f t="shared" si="41"/>
        <v>0.16088560885608866</v>
      </c>
      <c r="Q147" s="21">
        <f t="shared" si="41"/>
        <v>0.26573426573426567</v>
      </c>
      <c r="R147" s="21">
        <f t="shared" si="41"/>
        <v>7.7850326469110956E-2</v>
      </c>
      <c r="S147" s="22">
        <f t="shared" si="41"/>
        <v>-0.11975768872320594</v>
      </c>
      <c r="T147" s="23">
        <f t="shared" si="41"/>
        <v>5.0820539968237113E-2</v>
      </c>
      <c r="U147" s="23">
        <f t="shared" si="41"/>
        <v>0.19193954659949627</v>
      </c>
      <c r="V147" s="23">
        <f t="shared" si="41"/>
        <v>4.1842772612003289E-2</v>
      </c>
      <c r="W147" s="23">
        <f t="shared" si="41"/>
        <v>0.40567951318458428</v>
      </c>
    </row>
    <row r="148" spans="1:23" x14ac:dyDescent="0.35">
      <c r="A148" s="2" t="s">
        <v>23</v>
      </c>
      <c r="D148" s="12">
        <f>D145/D$8</f>
        <v>1.7308758958792199E-4</v>
      </c>
      <c r="E148" s="12">
        <f t="shared" ref="E148:W148" si="42">E145/E$8</f>
        <v>1.73928168897445E-4</v>
      </c>
      <c r="F148" s="12">
        <f t="shared" si="42"/>
        <v>2.0454329699556026E-4</v>
      </c>
      <c r="G148" s="12">
        <f t="shared" si="42"/>
        <v>2.2207491271501365E-4</v>
      </c>
      <c r="H148" s="12">
        <f t="shared" si="42"/>
        <v>1.5759231128602657E-4</v>
      </c>
      <c r="I148" s="12">
        <f t="shared" si="42"/>
        <v>2.0690990346298779E-4</v>
      </c>
      <c r="J148" s="12">
        <f t="shared" si="42"/>
        <v>2.2268349236337438E-4</v>
      </c>
      <c r="K148" s="12">
        <f t="shared" si="42"/>
        <v>2.2663652375310984E-4</v>
      </c>
      <c r="L148" s="12">
        <f t="shared" si="42"/>
        <v>2.2409635132664309E-4</v>
      </c>
      <c r="M148" s="12">
        <f t="shared" si="42"/>
        <v>2.7231397756632741E-4</v>
      </c>
      <c r="N148" s="12">
        <f t="shared" si="42"/>
        <v>3.1222404207888031E-4</v>
      </c>
      <c r="O148" s="12">
        <f t="shared" si="42"/>
        <v>3.5968303309572399E-4</v>
      </c>
      <c r="P148" s="12">
        <f t="shared" si="42"/>
        <v>4.2011682594857321E-4</v>
      </c>
      <c r="Q148" s="12">
        <f t="shared" si="42"/>
        <v>5.4112029921634178E-4</v>
      </c>
      <c r="R148" s="12">
        <f t="shared" si="42"/>
        <v>5.7735360328073403E-4</v>
      </c>
      <c r="S148" s="12">
        <f t="shared" si="42"/>
        <v>4.9000233185836795E-4</v>
      </c>
      <c r="T148" s="12">
        <f t="shared" si="42"/>
        <v>5.2802818864747117E-4</v>
      </c>
      <c r="U148" s="12">
        <f t="shared" si="42"/>
        <v>7.4441486989947243E-4</v>
      </c>
      <c r="V148" s="12">
        <f t="shared" si="42"/>
        <v>7.922808937763495E-4</v>
      </c>
      <c r="W148" s="12">
        <f t="shared" si="42"/>
        <v>1.1157193131399611E-3</v>
      </c>
    </row>
    <row r="149" spans="1:23" x14ac:dyDescent="0.35">
      <c r="A149" s="2" t="s">
        <v>87</v>
      </c>
      <c r="B149" s="2" t="s">
        <v>88</v>
      </c>
      <c r="D149" s="2">
        <v>6.1599999999999997E-3</v>
      </c>
      <c r="E149" s="2">
        <v>6.3200000000000001E-3</v>
      </c>
      <c r="F149" s="2">
        <v>7.5399999999999998E-3</v>
      </c>
      <c r="G149" s="2">
        <v>7.9000000000000008E-3</v>
      </c>
      <c r="H149" s="2">
        <v>5.9199999999999999E-3</v>
      </c>
      <c r="I149" s="2">
        <v>7.4599999999999996E-3</v>
      </c>
      <c r="J149" s="2">
        <v>7.9399999999999991E-3</v>
      </c>
      <c r="K149" s="2">
        <v>8.0499999999999999E-3</v>
      </c>
      <c r="L149" s="2">
        <v>7.9900000000000006E-3</v>
      </c>
      <c r="M149" s="2">
        <v>1.0529999999999999E-2</v>
      </c>
      <c r="N149" s="2">
        <v>1.188E-2</v>
      </c>
      <c r="O149" s="2">
        <v>1.355E-2</v>
      </c>
      <c r="P149" s="2">
        <v>1.5730000000000001E-2</v>
      </c>
      <c r="Q149" s="2">
        <v>1.9910000000000001E-2</v>
      </c>
      <c r="R149" s="2">
        <v>2.146E-2</v>
      </c>
      <c r="S149" s="2">
        <v>1.8890000000000001E-2</v>
      </c>
      <c r="T149" s="30">
        <v>1.985E-2</v>
      </c>
      <c r="U149" s="2">
        <v>2.366E-2</v>
      </c>
      <c r="V149" s="2">
        <v>2.4649999999999998E-2</v>
      </c>
      <c r="W149" s="2">
        <v>3.465E-2</v>
      </c>
    </row>
    <row r="150" spans="1:23" x14ac:dyDescent="0.35">
      <c r="T150" s="30"/>
    </row>
    <row r="151" spans="1:23" x14ac:dyDescent="0.35">
      <c r="A151" s="9" t="s">
        <v>89</v>
      </c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</row>
    <row r="152" spans="1:23" x14ac:dyDescent="0.35">
      <c r="A152" s="2" t="s">
        <v>22</v>
      </c>
      <c r="D152" s="10">
        <f t="shared" ref="D152:W152" si="43">D156</f>
        <v>4.0000000000000001E-3</v>
      </c>
      <c r="E152" s="10">
        <f t="shared" si="43"/>
        <v>3.3600000000000001E-3</v>
      </c>
      <c r="F152" s="10">
        <f t="shared" si="43"/>
        <v>5.8599999999999998E-3</v>
      </c>
      <c r="G152" s="10">
        <f t="shared" si="43"/>
        <v>4.3899999999999998E-3</v>
      </c>
      <c r="H152" s="10">
        <f t="shared" si="43"/>
        <v>3.7000000000000002E-3</v>
      </c>
      <c r="I152" s="10">
        <f t="shared" si="43"/>
        <v>3.0500000000000002E-3</v>
      </c>
      <c r="J152" s="10">
        <f t="shared" si="43"/>
        <v>2.3600000000000001E-3</v>
      </c>
      <c r="K152" s="10">
        <f t="shared" si="43"/>
        <v>2.3500000000000001E-3</v>
      </c>
      <c r="L152" s="10">
        <f t="shared" si="43"/>
        <v>2.1900000000000001E-3</v>
      </c>
      <c r="M152" s="10">
        <f t="shared" si="43"/>
        <v>2.4299999999999999E-3</v>
      </c>
      <c r="N152" s="10">
        <f t="shared" si="43"/>
        <v>2.5699999999999998E-3</v>
      </c>
      <c r="O152" s="10">
        <f t="shared" si="43"/>
        <v>3.2599999999999999E-3</v>
      </c>
      <c r="P152" s="10">
        <f t="shared" si="43"/>
        <v>3.3899999999999998E-3</v>
      </c>
      <c r="Q152" s="10">
        <f t="shared" si="43"/>
        <v>3.32E-3</v>
      </c>
      <c r="R152" s="10">
        <f t="shared" si="43"/>
        <v>3.3600000000000001E-3</v>
      </c>
      <c r="S152" s="10">
        <f t="shared" si="43"/>
        <v>3.0599999999999998E-3</v>
      </c>
      <c r="T152" s="29">
        <f t="shared" si="43"/>
        <v>3.1900000000000001E-3</v>
      </c>
      <c r="U152" s="29">
        <f t="shared" si="43"/>
        <v>4.4000000000000003E-3</v>
      </c>
      <c r="V152" s="29">
        <f t="shared" si="43"/>
        <v>4.0600000000000002E-3</v>
      </c>
      <c r="W152" s="29">
        <f t="shared" si="43"/>
        <v>5.28E-3</v>
      </c>
    </row>
    <row r="153" spans="1:23" x14ac:dyDescent="0.35">
      <c r="A153" s="17" t="s">
        <v>6</v>
      </c>
      <c r="B153" s="17"/>
      <c r="C153" s="17"/>
      <c r="D153" s="17"/>
      <c r="E153" s="18">
        <f t="shared" ref="E153:W153" si="44">(E152-$D152)/$D152</f>
        <v>-0.15999999999999998</v>
      </c>
      <c r="F153" s="18">
        <f t="shared" si="44"/>
        <v>0.46499999999999991</v>
      </c>
      <c r="G153" s="18">
        <f t="shared" si="44"/>
        <v>9.7499999999999934E-2</v>
      </c>
      <c r="H153" s="18">
        <f t="shared" si="44"/>
        <v>-7.4999999999999983E-2</v>
      </c>
      <c r="I153" s="18">
        <f t="shared" si="44"/>
        <v>-0.23749999999999996</v>
      </c>
      <c r="J153" s="18">
        <f t="shared" si="44"/>
        <v>-0.41</v>
      </c>
      <c r="K153" s="18">
        <f t="shared" si="44"/>
        <v>-0.41249999999999998</v>
      </c>
      <c r="L153" s="18">
        <f t="shared" si="44"/>
        <v>-0.45249999999999996</v>
      </c>
      <c r="M153" s="18">
        <f t="shared" si="44"/>
        <v>-0.39250000000000007</v>
      </c>
      <c r="N153" s="18">
        <f t="shared" si="44"/>
        <v>-0.35750000000000004</v>
      </c>
      <c r="O153" s="18">
        <f t="shared" si="44"/>
        <v>-0.18500000000000005</v>
      </c>
      <c r="P153" s="18">
        <f t="shared" si="44"/>
        <v>-0.15250000000000008</v>
      </c>
      <c r="Q153" s="18">
        <f t="shared" si="44"/>
        <v>-0.17</v>
      </c>
      <c r="R153" s="18">
        <f t="shared" si="44"/>
        <v>-0.15999999999999998</v>
      </c>
      <c r="S153" s="18">
        <f t="shared" si="44"/>
        <v>-0.23500000000000007</v>
      </c>
      <c r="T153" s="26">
        <f t="shared" si="44"/>
        <v>-0.20249999999999999</v>
      </c>
      <c r="U153" s="26">
        <f t="shared" si="44"/>
        <v>0.10000000000000005</v>
      </c>
      <c r="V153" s="26">
        <f t="shared" si="44"/>
        <v>1.5000000000000039E-2</v>
      </c>
      <c r="W153" s="26">
        <f t="shared" si="44"/>
        <v>0.31999999999999995</v>
      </c>
    </row>
    <row r="154" spans="1:23" x14ac:dyDescent="0.35">
      <c r="A154" s="11" t="s">
        <v>7</v>
      </c>
      <c r="D154" s="10"/>
      <c r="E154" s="21">
        <f t="shared" ref="E154:W154" si="45">(E152-D152)/D152</f>
        <v>-0.15999999999999998</v>
      </c>
      <c r="F154" s="21">
        <f t="shared" si="45"/>
        <v>0.74404761904761896</v>
      </c>
      <c r="G154" s="21">
        <f t="shared" si="45"/>
        <v>-0.25085324232081913</v>
      </c>
      <c r="H154" s="21">
        <f t="shared" si="45"/>
        <v>-0.15717539863325733</v>
      </c>
      <c r="I154" s="21">
        <f t="shared" si="45"/>
        <v>-0.17567567567567566</v>
      </c>
      <c r="J154" s="21">
        <f t="shared" si="45"/>
        <v>-0.22622950819672133</v>
      </c>
      <c r="K154" s="21">
        <f t="shared" si="45"/>
        <v>-4.2372881355932316E-3</v>
      </c>
      <c r="L154" s="21">
        <f t="shared" si="45"/>
        <v>-6.8085106382978711E-2</v>
      </c>
      <c r="M154" s="21">
        <f t="shared" si="45"/>
        <v>0.10958904109589029</v>
      </c>
      <c r="N154" s="21">
        <f t="shared" si="45"/>
        <v>5.7613168724279809E-2</v>
      </c>
      <c r="O154" s="21">
        <f t="shared" si="45"/>
        <v>0.26848249027237359</v>
      </c>
      <c r="P154" s="21">
        <f t="shared" si="45"/>
        <v>3.9877300613496904E-2</v>
      </c>
      <c r="Q154" s="21">
        <f t="shared" si="45"/>
        <v>-2.0648967551622346E-2</v>
      </c>
      <c r="R154" s="21">
        <f t="shared" si="45"/>
        <v>1.2048192771084369E-2</v>
      </c>
      <c r="S154" s="22">
        <f t="shared" si="45"/>
        <v>-8.9285714285714385E-2</v>
      </c>
      <c r="T154" s="23">
        <f t="shared" si="45"/>
        <v>4.2483660130719067E-2</v>
      </c>
      <c r="U154" s="23">
        <f t="shared" si="45"/>
        <v>0.37931034482758624</v>
      </c>
      <c r="V154" s="23">
        <f t="shared" si="45"/>
        <v>-7.7272727272727271E-2</v>
      </c>
      <c r="W154" s="23">
        <f t="shared" si="45"/>
        <v>0.30049261083743833</v>
      </c>
    </row>
    <row r="155" spans="1:23" x14ac:dyDescent="0.35">
      <c r="A155" s="2" t="s">
        <v>23</v>
      </c>
      <c r="D155" s="12">
        <f>D152/D$8</f>
        <v>1.1239453869345585E-4</v>
      </c>
      <c r="E155" s="12">
        <f t="shared" ref="E155:W155" si="46">E152/E$8</f>
        <v>9.2468140426489755E-5</v>
      </c>
      <c r="F155" s="12">
        <f t="shared" si="46"/>
        <v>1.5896866318222588E-4</v>
      </c>
      <c r="G155" s="12">
        <f t="shared" si="46"/>
        <v>1.2340618567327971E-4</v>
      </c>
      <c r="H155" s="12">
        <f t="shared" si="46"/>
        <v>9.8495194553766609E-5</v>
      </c>
      <c r="I155" s="12">
        <f t="shared" si="46"/>
        <v>8.459453157669073E-5</v>
      </c>
      <c r="J155" s="12">
        <f t="shared" si="46"/>
        <v>6.6188040551330425E-5</v>
      </c>
      <c r="K155" s="12">
        <f t="shared" si="46"/>
        <v>6.6160972772646984E-5</v>
      </c>
      <c r="L155" s="12">
        <f t="shared" si="46"/>
        <v>6.1423155119568013E-5</v>
      </c>
      <c r="M155" s="12">
        <f t="shared" si="46"/>
        <v>6.2841687130690946E-5</v>
      </c>
      <c r="N155" s="12">
        <f t="shared" si="46"/>
        <v>6.7543416510330159E-5</v>
      </c>
      <c r="O155" s="12">
        <f t="shared" si="46"/>
        <v>8.6536286929303342E-5</v>
      </c>
      <c r="P155" s="12">
        <f t="shared" si="46"/>
        <v>9.0540116971752255E-5</v>
      </c>
      <c r="Q155" s="12">
        <f t="shared" si="46"/>
        <v>9.0232013731705402E-5</v>
      </c>
      <c r="R155" s="12">
        <f t="shared" si="46"/>
        <v>9.0396463514597696E-5</v>
      </c>
      <c r="S155" s="12">
        <f t="shared" si="46"/>
        <v>7.9375708601726088E-5</v>
      </c>
      <c r="T155" s="12">
        <f t="shared" si="46"/>
        <v>8.4856923011860603E-5</v>
      </c>
      <c r="U155" s="12">
        <f t="shared" si="46"/>
        <v>1.3843725391198978E-4</v>
      </c>
      <c r="V155" s="12">
        <f t="shared" si="46"/>
        <v>1.3049332368081051E-4</v>
      </c>
      <c r="W155" s="12">
        <f t="shared" si="46"/>
        <v>1.7001437152608929E-4</v>
      </c>
    </row>
    <row r="156" spans="1:23" x14ac:dyDescent="0.35">
      <c r="A156" s="2" t="s">
        <v>90</v>
      </c>
      <c r="B156" s="2" t="s">
        <v>91</v>
      </c>
      <c r="D156" s="2">
        <v>4.0000000000000001E-3</v>
      </c>
      <c r="E156" s="2">
        <v>3.3600000000000001E-3</v>
      </c>
      <c r="F156" s="2">
        <v>5.8599999999999998E-3</v>
      </c>
      <c r="G156" s="2">
        <v>4.3899999999999998E-3</v>
      </c>
      <c r="H156" s="2">
        <v>3.7000000000000002E-3</v>
      </c>
      <c r="I156" s="2">
        <v>3.0500000000000002E-3</v>
      </c>
      <c r="J156" s="2">
        <v>2.3600000000000001E-3</v>
      </c>
      <c r="K156" s="2">
        <v>2.3500000000000001E-3</v>
      </c>
      <c r="L156" s="2">
        <v>2.1900000000000001E-3</v>
      </c>
      <c r="M156" s="2">
        <v>2.4299999999999999E-3</v>
      </c>
      <c r="N156" s="2">
        <v>2.5699999999999998E-3</v>
      </c>
      <c r="O156" s="2">
        <v>3.2599999999999999E-3</v>
      </c>
      <c r="P156" s="2">
        <v>3.3899999999999998E-3</v>
      </c>
      <c r="Q156" s="2">
        <v>3.32E-3</v>
      </c>
      <c r="R156" s="2">
        <v>3.3600000000000001E-3</v>
      </c>
      <c r="S156" s="2">
        <v>3.0599999999999998E-3</v>
      </c>
      <c r="T156" s="30">
        <v>3.1900000000000001E-3</v>
      </c>
      <c r="U156" s="2">
        <v>4.4000000000000003E-3</v>
      </c>
      <c r="V156" s="2">
        <v>4.0600000000000002E-3</v>
      </c>
      <c r="W156" s="2">
        <v>5.28E-3</v>
      </c>
    </row>
    <row r="157" spans="1:23" x14ac:dyDescent="0.35"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</row>
    <row r="158" spans="1:23" x14ac:dyDescent="0.35">
      <c r="A158" s="9" t="s">
        <v>92</v>
      </c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/>
    </row>
    <row r="159" spans="1:23" x14ac:dyDescent="0.35">
      <c r="A159" s="2" t="s">
        <v>22</v>
      </c>
      <c r="D159" s="10">
        <f t="shared" ref="D159:W159" si="47">D163</f>
        <v>1.2999999999999999E-4</v>
      </c>
      <c r="E159" s="10">
        <f t="shared" si="47"/>
        <v>8.8999999999999995E-5</v>
      </c>
      <c r="F159" s="10">
        <f t="shared" si="47"/>
        <v>1.4999999999999999E-4</v>
      </c>
      <c r="G159" s="10">
        <f t="shared" si="47"/>
        <v>1.6000000000000001E-4</v>
      </c>
      <c r="H159" s="10">
        <f t="shared" si="47"/>
        <v>1.4999999999999999E-4</v>
      </c>
      <c r="I159" s="10">
        <f t="shared" si="47"/>
        <v>1.2999999999999999E-4</v>
      </c>
      <c r="J159" s="10">
        <f t="shared" si="47"/>
        <v>1.2999999999999999E-4</v>
      </c>
      <c r="K159" s="10">
        <f t="shared" si="47"/>
        <v>1.2E-4</v>
      </c>
      <c r="L159" s="10">
        <f t="shared" si="47"/>
        <v>1.2E-4</v>
      </c>
      <c r="M159" s="10">
        <f t="shared" si="47"/>
        <v>1.9000000000000001E-4</v>
      </c>
      <c r="N159" s="10">
        <f t="shared" si="47"/>
        <v>2.2000000000000001E-4</v>
      </c>
      <c r="O159" s="10">
        <f t="shared" si="47"/>
        <v>3.6999999999999999E-4</v>
      </c>
      <c r="P159" s="10">
        <f t="shared" si="47"/>
        <v>4.2999999999999999E-4</v>
      </c>
      <c r="Q159" s="10">
        <f t="shared" si="47"/>
        <v>4.8999999999999998E-4</v>
      </c>
      <c r="R159" s="10">
        <f t="shared" si="47"/>
        <v>5.5999999999999995E-4</v>
      </c>
      <c r="S159" s="10">
        <f t="shared" si="47"/>
        <v>5.9999999999999995E-4</v>
      </c>
      <c r="T159" s="29">
        <f t="shared" si="47"/>
        <v>5.6999999999999998E-4</v>
      </c>
      <c r="U159" s="29">
        <f t="shared" si="47"/>
        <v>5.4000000000000001E-4</v>
      </c>
      <c r="V159" s="29">
        <f t="shared" si="47"/>
        <v>6.8999999999999997E-4</v>
      </c>
      <c r="W159" s="29">
        <f t="shared" si="47"/>
        <v>8.0999999999999996E-4</v>
      </c>
    </row>
    <row r="160" spans="1:23" x14ac:dyDescent="0.35">
      <c r="A160" s="17" t="s">
        <v>6</v>
      </c>
      <c r="B160" s="17"/>
      <c r="C160" s="17"/>
      <c r="D160" s="17"/>
      <c r="E160" s="18">
        <f t="shared" ref="E160:W160" si="48">(E159-$D159)/$D159</f>
        <v>-0.31538461538461537</v>
      </c>
      <c r="F160" s="18">
        <f t="shared" si="48"/>
        <v>0.15384615384615385</v>
      </c>
      <c r="G160" s="18">
        <f t="shared" si="48"/>
        <v>0.23076923076923098</v>
      </c>
      <c r="H160" s="18">
        <f t="shared" si="48"/>
        <v>0.15384615384615385</v>
      </c>
      <c r="I160" s="18">
        <f t="shared" si="48"/>
        <v>0</v>
      </c>
      <c r="J160" s="18">
        <f t="shared" si="48"/>
        <v>0</v>
      </c>
      <c r="K160" s="18">
        <f t="shared" si="48"/>
        <v>-7.6923076923076816E-2</v>
      </c>
      <c r="L160" s="18">
        <f t="shared" si="48"/>
        <v>-7.6923076923076816E-2</v>
      </c>
      <c r="M160" s="18">
        <f t="shared" si="48"/>
        <v>0.46153846153846173</v>
      </c>
      <c r="N160" s="18">
        <f t="shared" si="48"/>
        <v>0.69230769230769251</v>
      </c>
      <c r="O160" s="18">
        <f t="shared" si="48"/>
        <v>1.8461538461538463</v>
      </c>
      <c r="P160" s="18">
        <f t="shared" si="48"/>
        <v>2.3076923076923079</v>
      </c>
      <c r="Q160" s="18">
        <f t="shared" si="48"/>
        <v>2.7692307692307692</v>
      </c>
      <c r="R160" s="18">
        <f t="shared" si="48"/>
        <v>3.3076923076923075</v>
      </c>
      <c r="S160" s="18">
        <f t="shared" si="48"/>
        <v>3.615384615384615</v>
      </c>
      <c r="T160" s="26">
        <f t="shared" si="48"/>
        <v>3.3846153846153846</v>
      </c>
      <c r="U160" s="26">
        <f t="shared" si="48"/>
        <v>3.1538461538461542</v>
      </c>
      <c r="V160" s="26">
        <f t="shared" si="48"/>
        <v>4.3076923076923075</v>
      </c>
      <c r="W160" s="26">
        <f t="shared" si="48"/>
        <v>5.2307692307692308</v>
      </c>
    </row>
    <row r="161" spans="1:23" x14ac:dyDescent="0.35">
      <c r="A161" s="11" t="s">
        <v>7</v>
      </c>
      <c r="D161" s="10"/>
      <c r="E161" s="21">
        <f t="shared" ref="E161:W161" si="49">(E159-D159)/D159</f>
        <v>-0.31538461538461537</v>
      </c>
      <c r="F161" s="21">
        <f t="shared" si="49"/>
        <v>0.68539325842696619</v>
      </c>
      <c r="G161" s="21">
        <f t="shared" si="49"/>
        <v>6.6666666666666846E-2</v>
      </c>
      <c r="H161" s="21">
        <f t="shared" si="49"/>
        <v>-6.2500000000000153E-2</v>
      </c>
      <c r="I161" s="21">
        <f t="shared" si="49"/>
        <v>-0.13333333333333333</v>
      </c>
      <c r="J161" s="21">
        <f t="shared" si="49"/>
        <v>0</v>
      </c>
      <c r="K161" s="21">
        <f t="shared" si="49"/>
        <v>-7.6923076923076816E-2</v>
      </c>
      <c r="L161" s="21">
        <f t="shared" si="49"/>
        <v>0</v>
      </c>
      <c r="M161" s="21">
        <f t="shared" si="49"/>
        <v>0.58333333333333337</v>
      </c>
      <c r="N161" s="21">
        <f t="shared" si="49"/>
        <v>0.15789473684210525</v>
      </c>
      <c r="O161" s="21">
        <f t="shared" si="49"/>
        <v>0.68181818181818177</v>
      </c>
      <c r="P161" s="21">
        <f t="shared" si="49"/>
        <v>0.16216216216216214</v>
      </c>
      <c r="Q161" s="21">
        <f t="shared" si="49"/>
        <v>0.13953488372093023</v>
      </c>
      <c r="R161" s="21">
        <f t="shared" si="49"/>
        <v>0.14285714285714279</v>
      </c>
      <c r="S161" s="22">
        <f t="shared" si="49"/>
        <v>7.1428571428571425E-2</v>
      </c>
      <c r="T161" s="23">
        <f t="shared" si="49"/>
        <v>-4.9999999999999954E-2</v>
      </c>
      <c r="U161" s="23">
        <f t="shared" si="49"/>
        <v>-5.263157894736837E-2</v>
      </c>
      <c r="V161" s="23">
        <f t="shared" si="49"/>
        <v>0.27777777777777768</v>
      </c>
      <c r="W161" s="23">
        <f t="shared" si="49"/>
        <v>0.17391304347826086</v>
      </c>
    </row>
    <row r="162" spans="1:23" x14ac:dyDescent="0.35">
      <c r="A162" s="2" t="s">
        <v>23</v>
      </c>
      <c r="D162" s="12">
        <f t="shared" ref="D162:W162" si="50">D159/D$8</f>
        <v>3.6528225075373145E-6</v>
      </c>
      <c r="E162" s="12">
        <f t="shared" si="50"/>
        <v>2.4493049101064248E-6</v>
      </c>
      <c r="F162" s="12">
        <f t="shared" si="50"/>
        <v>4.0691637333334265E-6</v>
      </c>
      <c r="G162" s="12">
        <f t="shared" si="50"/>
        <v>4.4977197511901499E-6</v>
      </c>
      <c r="H162" s="12">
        <f t="shared" si="50"/>
        <v>3.9930484278554026E-6</v>
      </c>
      <c r="I162" s="12">
        <f t="shared" si="50"/>
        <v>3.6056685590064896E-6</v>
      </c>
      <c r="J162" s="12">
        <f t="shared" si="50"/>
        <v>3.6459513863020993E-6</v>
      </c>
      <c r="K162" s="12">
        <f t="shared" si="50"/>
        <v>3.3784326522202713E-6</v>
      </c>
      <c r="L162" s="12">
        <f t="shared" si="50"/>
        <v>3.3656523353187946E-6</v>
      </c>
      <c r="M162" s="12">
        <f t="shared" si="50"/>
        <v>4.9135475534285102E-6</v>
      </c>
      <c r="N162" s="12">
        <f t="shared" si="50"/>
        <v>5.7819267051644509E-6</v>
      </c>
      <c r="O162" s="12">
        <f t="shared" si="50"/>
        <v>9.8216031177430168E-6</v>
      </c>
      <c r="P162" s="12">
        <f t="shared" si="50"/>
        <v>1.148443961588598E-5</v>
      </c>
      <c r="Q162" s="12">
        <f t="shared" si="50"/>
        <v>1.3317375520643266E-5</v>
      </c>
      <c r="R162" s="12">
        <f t="shared" si="50"/>
        <v>1.5066077252432947E-5</v>
      </c>
      <c r="S162" s="12">
        <f t="shared" si="50"/>
        <v>1.5563864431710999E-5</v>
      </c>
      <c r="T162" s="27">
        <f t="shared" si="50"/>
        <v>1.5162522293655343E-5</v>
      </c>
      <c r="U162" s="27">
        <f t="shared" si="50"/>
        <v>1.6990026616471473E-5</v>
      </c>
      <c r="V162" s="27">
        <f t="shared" si="50"/>
        <v>2.2177436783191932E-5</v>
      </c>
      <c r="W162" s="27">
        <f t="shared" si="50"/>
        <v>2.6081750177297787E-5</v>
      </c>
    </row>
    <row r="163" spans="1:23" x14ac:dyDescent="0.35">
      <c r="A163" s="2" t="s">
        <v>93</v>
      </c>
      <c r="B163" s="2" t="s">
        <v>94</v>
      </c>
      <c r="D163" s="2">
        <v>1.2999999999999999E-4</v>
      </c>
      <c r="E163" s="2">
        <v>8.8999999999999995E-5</v>
      </c>
      <c r="F163" s="2">
        <v>1.4999999999999999E-4</v>
      </c>
      <c r="G163" s="2">
        <v>1.6000000000000001E-4</v>
      </c>
      <c r="H163" s="2">
        <v>1.4999999999999999E-4</v>
      </c>
      <c r="I163" s="2">
        <v>1.2999999999999999E-4</v>
      </c>
      <c r="J163" s="2">
        <v>1.2999999999999999E-4</v>
      </c>
      <c r="K163" s="2">
        <v>1.2E-4</v>
      </c>
      <c r="L163" s="2">
        <v>1.2E-4</v>
      </c>
      <c r="M163" s="2">
        <v>1.9000000000000001E-4</v>
      </c>
      <c r="N163" s="2">
        <v>2.2000000000000001E-4</v>
      </c>
      <c r="O163" s="2">
        <v>3.6999999999999999E-4</v>
      </c>
      <c r="P163" s="2">
        <v>4.2999999999999999E-4</v>
      </c>
      <c r="Q163" s="2">
        <v>4.8999999999999998E-4</v>
      </c>
      <c r="R163" s="2">
        <v>5.5999999999999995E-4</v>
      </c>
      <c r="S163" s="2">
        <v>5.9999999999999995E-4</v>
      </c>
      <c r="T163" s="2">
        <v>5.6999999999999998E-4</v>
      </c>
      <c r="U163" s="2">
        <v>5.4000000000000001E-4</v>
      </c>
      <c r="V163" s="2">
        <v>6.8999999999999997E-4</v>
      </c>
      <c r="W163" s="2">
        <v>8.0999999999999996E-4</v>
      </c>
    </row>
    <row r="164" spans="1:23" x14ac:dyDescent="0.35">
      <c r="T164" s="30"/>
    </row>
    <row r="165" spans="1:23" hidden="1" x14ac:dyDescent="0.35">
      <c r="A165" s="9" t="s">
        <v>95</v>
      </c>
    </row>
    <row r="166" spans="1:23" hidden="1" x14ac:dyDescent="0.35">
      <c r="A166" s="2" t="s">
        <v>22</v>
      </c>
      <c r="D166" s="78" t="s">
        <v>60</v>
      </c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</row>
    <row r="167" spans="1:23" hidden="1" x14ac:dyDescent="0.35">
      <c r="A167" s="17" t="s">
        <v>6</v>
      </c>
      <c r="B167" s="17"/>
      <c r="C167" s="17"/>
      <c r="D167" s="17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</row>
    <row r="168" spans="1:23" hidden="1" x14ac:dyDescent="0.35">
      <c r="A168" s="11" t="s">
        <v>7</v>
      </c>
      <c r="D168" s="10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</row>
    <row r="169" spans="1:23" hidden="1" x14ac:dyDescent="0.35">
      <c r="A169" s="2" t="s">
        <v>23</v>
      </c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</row>
    <row r="170" spans="1:23" hidden="1" x14ac:dyDescent="0.35">
      <c r="A170" s="2" t="s">
        <v>96</v>
      </c>
      <c r="B170" s="2" t="s">
        <v>97</v>
      </c>
      <c r="D170" s="78" t="s">
        <v>60</v>
      </c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</row>
    <row r="171" spans="1:23" hidden="1" x14ac:dyDescent="0.35"/>
    <row r="172" spans="1:23" hidden="1" x14ac:dyDescent="0.35">
      <c r="A172" s="9" t="s">
        <v>98</v>
      </c>
    </row>
    <row r="173" spans="1:23" hidden="1" x14ac:dyDescent="0.35">
      <c r="A173" s="2" t="s">
        <v>22</v>
      </c>
      <c r="D173" s="78" t="s">
        <v>60</v>
      </c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</row>
    <row r="174" spans="1:23" hidden="1" x14ac:dyDescent="0.35">
      <c r="A174" s="17" t="s">
        <v>6</v>
      </c>
      <c r="B174" s="17"/>
      <c r="C174" s="17"/>
      <c r="D174" s="17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</row>
    <row r="175" spans="1:23" hidden="1" x14ac:dyDescent="0.35">
      <c r="A175" s="11" t="s">
        <v>7</v>
      </c>
      <c r="D175" s="10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</row>
    <row r="176" spans="1:23" hidden="1" x14ac:dyDescent="0.35">
      <c r="A176" s="2" t="s">
        <v>23</v>
      </c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</row>
    <row r="177" spans="1:19" hidden="1" x14ac:dyDescent="0.35">
      <c r="A177" s="2" t="s">
        <v>99</v>
      </c>
      <c r="B177" s="2" t="s">
        <v>100</v>
      </c>
      <c r="D177" s="78" t="s">
        <v>60</v>
      </c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</row>
    <row r="178" spans="1:19" hidden="1" x14ac:dyDescent="0.35"/>
    <row r="179" spans="1:19" hidden="1" x14ac:dyDescent="0.35">
      <c r="A179" s="9" t="s">
        <v>101</v>
      </c>
    </row>
    <row r="180" spans="1:19" hidden="1" x14ac:dyDescent="0.35">
      <c r="A180" s="2" t="s">
        <v>22</v>
      </c>
      <c r="D180" s="78" t="s">
        <v>60</v>
      </c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</row>
    <row r="181" spans="1:19" hidden="1" x14ac:dyDescent="0.35">
      <c r="A181" s="17" t="s">
        <v>6</v>
      </c>
      <c r="B181" s="17"/>
      <c r="C181" s="17"/>
      <c r="D181" s="17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</row>
    <row r="182" spans="1:19" hidden="1" x14ac:dyDescent="0.35">
      <c r="A182" s="11" t="s">
        <v>7</v>
      </c>
      <c r="D182" s="10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</row>
    <row r="183" spans="1:19" hidden="1" x14ac:dyDescent="0.35">
      <c r="A183" s="2" t="s">
        <v>23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</row>
    <row r="184" spans="1:19" hidden="1" x14ac:dyDescent="0.35">
      <c r="A184" s="2" t="s">
        <v>102</v>
      </c>
      <c r="B184" s="2" t="s">
        <v>103</v>
      </c>
      <c r="D184" s="78" t="s">
        <v>60</v>
      </c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</row>
    <row r="186" spans="1:19" x14ac:dyDescent="0.35">
      <c r="A186" s="9" t="s">
        <v>104</v>
      </c>
    </row>
    <row r="187" spans="1:19" x14ac:dyDescent="0.35">
      <c r="A187" s="2" t="s">
        <v>53</v>
      </c>
    </row>
    <row r="188" spans="1:19" x14ac:dyDescent="0.35">
      <c r="A188" s="4" t="s">
        <v>105</v>
      </c>
      <c r="B188" s="4"/>
      <c r="C188" s="4"/>
    </row>
    <row r="189" spans="1:19" x14ac:dyDescent="0.35">
      <c r="A189" s="6" t="s">
        <v>106</v>
      </c>
      <c r="B189" s="6"/>
      <c r="C189" s="6"/>
    </row>
    <row r="190" spans="1:19" x14ac:dyDescent="0.35">
      <c r="A190" s="4" t="s">
        <v>107</v>
      </c>
      <c r="B190" s="4"/>
      <c r="C190" s="4"/>
    </row>
    <row r="191" spans="1:19" x14ac:dyDescent="0.35">
      <c r="A191" s="4" t="s">
        <v>108</v>
      </c>
      <c r="B191" s="4"/>
      <c r="C191" s="4"/>
    </row>
    <row r="192" spans="1:19" x14ac:dyDescent="0.35">
      <c r="A192" s="37" t="s">
        <v>109</v>
      </c>
      <c r="B192" s="4"/>
      <c r="C192" s="4"/>
    </row>
    <row r="193" spans="1:23" x14ac:dyDescent="0.35">
      <c r="A193" s="4" t="s">
        <v>110</v>
      </c>
      <c r="B193" s="4"/>
      <c r="C193" s="4"/>
    </row>
    <row r="194" spans="1:23" x14ac:dyDescent="0.35">
      <c r="A194" s="2" t="s">
        <v>22</v>
      </c>
      <c r="D194" s="10">
        <f>D200+D207+D222+D229</f>
        <v>1.1165732966367948E-3</v>
      </c>
      <c r="E194" s="10">
        <f t="shared" ref="E194:W194" si="51">E200+E207+E222+E229</f>
        <v>1.0778638856065526E-3</v>
      </c>
      <c r="F194" s="10">
        <f t="shared" si="51"/>
        <v>1.1016828436985037E-3</v>
      </c>
      <c r="G194" s="10">
        <f t="shared" si="51"/>
        <v>1.076400402230666E-3</v>
      </c>
      <c r="H194" s="10">
        <f t="shared" si="51"/>
        <v>8.0919824008295353E-4</v>
      </c>
      <c r="I194" s="10">
        <f t="shared" si="51"/>
        <v>8.4275136434634832E-4</v>
      </c>
      <c r="J194" s="10">
        <f t="shared" si="51"/>
        <v>8.6204358198403502E-4</v>
      </c>
      <c r="K194" s="10">
        <f t="shared" si="51"/>
        <v>8.6827733532309035E-4</v>
      </c>
      <c r="L194" s="10">
        <f t="shared" si="51"/>
        <v>8.2932204620937114E-4</v>
      </c>
      <c r="M194" s="10">
        <f t="shared" si="51"/>
        <v>8.8094776981391507E-4</v>
      </c>
      <c r="N194" s="10">
        <f t="shared" si="51"/>
        <v>8.0050649974509956E-4</v>
      </c>
      <c r="O194" s="10">
        <f t="shared" si="51"/>
        <v>7.450803544051649E-4</v>
      </c>
      <c r="P194" s="10">
        <f t="shared" si="51"/>
        <v>8.0089162253550305E-4</v>
      </c>
      <c r="Q194" s="10">
        <f t="shared" si="51"/>
        <v>8.1473560434005632E-4</v>
      </c>
      <c r="R194" s="10">
        <f t="shared" si="51"/>
        <v>7.6448788210709689E-4</v>
      </c>
      <c r="S194" s="10">
        <f t="shared" si="51"/>
        <v>7.1643179238419527E-4</v>
      </c>
      <c r="T194" s="10">
        <f t="shared" si="51"/>
        <v>6.9009958043922816E-4</v>
      </c>
      <c r="U194" s="10">
        <f t="shared" si="51"/>
        <v>4.9063549456078372E-4</v>
      </c>
      <c r="V194" s="10">
        <f t="shared" si="51"/>
        <v>5.5864148958593117E-4</v>
      </c>
      <c r="W194" s="10">
        <f t="shared" si="51"/>
        <v>5.0921246433725874E-4</v>
      </c>
    </row>
    <row r="195" spans="1:23" x14ac:dyDescent="0.35">
      <c r="A195" s="17" t="s">
        <v>6</v>
      </c>
      <c r="B195" s="17"/>
      <c r="C195" s="17"/>
      <c r="D195" s="17"/>
      <c r="E195" s="18">
        <f t="shared" ref="E195:W195" si="52">(E194-$D194)/$D194</f>
        <v>-3.4668042972940488E-2</v>
      </c>
      <c r="F195" s="18">
        <f t="shared" si="52"/>
        <v>-1.3335849050968959E-2</v>
      </c>
      <c r="G195" s="18">
        <f t="shared" si="52"/>
        <v>-3.5978734694025606E-2</v>
      </c>
      <c r="H195" s="18">
        <f t="shared" si="52"/>
        <v>-0.27528426255551586</v>
      </c>
      <c r="I195" s="18">
        <f t="shared" si="52"/>
        <v>-0.2452341759517439</v>
      </c>
      <c r="J195" s="18">
        <f t="shared" si="52"/>
        <v>-0.22795611843792341</v>
      </c>
      <c r="K195" s="18">
        <f t="shared" si="52"/>
        <v>-0.22237318594452429</v>
      </c>
      <c r="L195" s="18">
        <f t="shared" si="52"/>
        <v>-0.2572614366586114</v>
      </c>
      <c r="M195" s="18">
        <f t="shared" si="52"/>
        <v>-0.21102557936196581</v>
      </c>
      <c r="N195" s="18">
        <f t="shared" si="52"/>
        <v>-0.28306856150304949</v>
      </c>
      <c r="O195" s="18">
        <f t="shared" si="52"/>
        <v>-0.33270806614361587</v>
      </c>
      <c r="P195" s="18">
        <f t="shared" si="52"/>
        <v>-0.28272364658204652</v>
      </c>
      <c r="Q195" s="18">
        <f t="shared" si="52"/>
        <v>-0.270325014225127</v>
      </c>
      <c r="R195" s="18">
        <f t="shared" si="52"/>
        <v>-0.31532673725066362</v>
      </c>
      <c r="S195" s="18">
        <f t="shared" si="52"/>
        <v>-0.35836564017593536</v>
      </c>
      <c r="T195" s="26">
        <f t="shared" si="52"/>
        <v>-0.38194869739598691</v>
      </c>
      <c r="U195" s="26">
        <f t="shared" si="52"/>
        <v>-0.56058818884652195</v>
      </c>
      <c r="V195" s="26">
        <f t="shared" si="52"/>
        <v>-0.49968220512831307</v>
      </c>
      <c r="W195" s="26">
        <f t="shared" si="52"/>
        <v>-0.54395070536699552</v>
      </c>
    </row>
    <row r="196" spans="1:23" x14ac:dyDescent="0.35">
      <c r="A196" s="11" t="s">
        <v>7</v>
      </c>
      <c r="D196" s="10"/>
      <c r="E196" s="21">
        <f t="shared" ref="E196:W196" si="53">(E194-D194)/D194</f>
        <v>-3.4668042972940488E-2</v>
      </c>
      <c r="F196" s="21">
        <f t="shared" si="53"/>
        <v>2.2098298690606345E-2</v>
      </c>
      <c r="G196" s="21">
        <f t="shared" si="53"/>
        <v>-2.2948929097380708E-2</v>
      </c>
      <c r="H196" s="21">
        <f t="shared" si="53"/>
        <v>-0.24823677285327947</v>
      </c>
      <c r="I196" s="21">
        <f t="shared" si="53"/>
        <v>4.1464653037252219E-2</v>
      </c>
      <c r="J196" s="21">
        <f t="shared" si="53"/>
        <v>2.2891944710940998E-2</v>
      </c>
      <c r="K196" s="21">
        <f t="shared" si="53"/>
        <v>7.2313668001657673E-3</v>
      </c>
      <c r="L196" s="21">
        <f t="shared" si="53"/>
        <v>-4.4865030479257814E-2</v>
      </c>
      <c r="M196" s="21">
        <f t="shared" si="53"/>
        <v>6.2250513947521978E-2</v>
      </c>
      <c r="N196" s="21">
        <f t="shared" si="53"/>
        <v>-9.1312189922232653E-2</v>
      </c>
      <c r="O196" s="21">
        <f t="shared" si="53"/>
        <v>-6.923884485333183E-2</v>
      </c>
      <c r="P196" s="21">
        <f t="shared" si="53"/>
        <v>7.4906374594851707E-2</v>
      </c>
      <c r="Q196" s="21">
        <f t="shared" si="53"/>
        <v>1.72857118429149E-2</v>
      </c>
      <c r="R196" s="21">
        <f t="shared" si="53"/>
        <v>-6.1673654576149969E-2</v>
      </c>
      <c r="S196" s="22">
        <f t="shared" si="53"/>
        <v>-6.2860498966247125E-2</v>
      </c>
      <c r="T196" s="23">
        <f t="shared" si="53"/>
        <v>-3.6754666982793734E-2</v>
      </c>
      <c r="U196" s="23">
        <f t="shared" si="53"/>
        <v>-0.28903667170974279</v>
      </c>
      <c r="V196" s="23">
        <f t="shared" si="53"/>
        <v>0.13860798042348391</v>
      </c>
      <c r="W196" s="23">
        <f t="shared" si="53"/>
        <v>-8.8480763011908686E-2</v>
      </c>
    </row>
    <row r="197" spans="1:23" x14ac:dyDescent="0.35">
      <c r="A197" s="2" t="s">
        <v>23</v>
      </c>
      <c r="D197" s="12">
        <f t="shared" ref="D197:W197" si="54">D194/D$8</f>
        <v>3.137418514823095E-5</v>
      </c>
      <c r="E197" s="12">
        <f t="shared" si="54"/>
        <v>2.966311581396089E-5</v>
      </c>
      <c r="F197" s="12">
        <f t="shared" si="54"/>
        <v>2.988618582142393E-5</v>
      </c>
      <c r="G197" s="12">
        <f t="shared" si="54"/>
        <v>3.02584209331368E-5</v>
      </c>
      <c r="H197" s="12">
        <f t="shared" si="54"/>
        <v>2.154111840257731E-5</v>
      </c>
      <c r="I197" s="12">
        <f t="shared" si="54"/>
        <v>2.3374477672949626E-5</v>
      </c>
      <c r="J197" s="12">
        <f t="shared" si="54"/>
        <v>2.4176684559904002E-5</v>
      </c>
      <c r="K197" s="12">
        <f t="shared" si="54"/>
        <v>2.4445137506986148E-5</v>
      </c>
      <c r="L197" s="12">
        <f t="shared" si="54"/>
        <v>2.3260080679632762E-5</v>
      </c>
      <c r="M197" s="12">
        <f t="shared" si="54"/>
        <v>2.2781993468776128E-5</v>
      </c>
      <c r="N197" s="12">
        <f t="shared" si="54"/>
        <v>2.1038499584245047E-5</v>
      </c>
      <c r="O197" s="12">
        <f t="shared" si="54"/>
        <v>1.9778063599445513E-5</v>
      </c>
      <c r="P197" s="12">
        <f t="shared" si="54"/>
        <v>2.1390212739251003E-5</v>
      </c>
      <c r="Q197" s="12">
        <f t="shared" si="54"/>
        <v>2.214314284292809E-5</v>
      </c>
      <c r="R197" s="12">
        <f t="shared" si="54"/>
        <v>2.0567559804239956E-5</v>
      </c>
      <c r="S197" s="12">
        <f t="shared" si="54"/>
        <v>1.858407881872556E-5</v>
      </c>
      <c r="T197" s="27">
        <f t="shared" si="54"/>
        <v>1.8357281181143853E-5</v>
      </c>
      <c r="U197" s="27">
        <f t="shared" si="54"/>
        <v>1.5436870576987706E-5</v>
      </c>
      <c r="V197" s="27">
        <f t="shared" si="54"/>
        <v>1.7955414956174151E-5</v>
      </c>
      <c r="W197" s="27">
        <f t="shared" si="54"/>
        <v>1.6396484298778445E-5</v>
      </c>
    </row>
    <row r="198" spans="1:23" x14ac:dyDescent="0.35"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</row>
    <row r="199" spans="1:23" x14ac:dyDescent="0.35">
      <c r="A199" s="9" t="s">
        <v>111</v>
      </c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/>
    </row>
    <row r="200" spans="1:23" x14ac:dyDescent="0.35">
      <c r="A200" s="2" t="s">
        <v>22</v>
      </c>
      <c r="D200" s="10">
        <f t="shared" ref="D200:W200" si="55">D204</f>
        <v>7.3121791880541298E-4</v>
      </c>
      <c r="E200" s="10">
        <f t="shared" si="55"/>
        <v>6.9668688754083062E-4</v>
      </c>
      <c r="F200" s="10">
        <f t="shared" si="55"/>
        <v>7.2351843210452635E-4</v>
      </c>
      <c r="G200" s="10">
        <f t="shared" si="55"/>
        <v>7.3121791880541309E-4</v>
      </c>
      <c r="H200" s="10">
        <f t="shared" si="55"/>
        <v>5.6019598693420438E-4</v>
      </c>
      <c r="I200" s="10">
        <f t="shared" si="55"/>
        <v>5.9262715818945392E-4</v>
      </c>
      <c r="J200" s="10">
        <f t="shared" si="55"/>
        <v>6.1782547830144664E-4</v>
      </c>
      <c r="K200" s="10">
        <f t="shared" si="55"/>
        <v>5.7886140923938409E-4</v>
      </c>
      <c r="L200" s="10">
        <f t="shared" si="55"/>
        <v>5.3243117125524966E-4</v>
      </c>
      <c r="M200" s="10">
        <f t="shared" si="55"/>
        <v>5.5739617358842753E-4</v>
      </c>
      <c r="N200" s="10">
        <f t="shared" si="55"/>
        <v>5.1936537564162386E-4</v>
      </c>
      <c r="O200" s="10">
        <f t="shared" si="55"/>
        <v>5.0793280447970128E-4</v>
      </c>
      <c r="P200" s="10">
        <f t="shared" si="55"/>
        <v>5.4573028464768999E-4</v>
      </c>
      <c r="Q200" s="10">
        <f t="shared" si="55"/>
        <v>6.1525898273448432E-4</v>
      </c>
      <c r="R200" s="10">
        <f t="shared" si="55"/>
        <v>5.5856276248250104E-4</v>
      </c>
      <c r="S200" s="10">
        <f t="shared" si="55"/>
        <v>5.1726551563229125E-4</v>
      </c>
      <c r="T200" s="29">
        <f t="shared" si="55"/>
        <v>4.8763415772281839E-4</v>
      </c>
      <c r="U200" s="29">
        <f t="shared" si="55"/>
        <v>2.6644890340643958E-4</v>
      </c>
      <c r="V200" s="29">
        <f t="shared" si="55"/>
        <v>2.7321511899206717E-4</v>
      </c>
      <c r="W200" s="29">
        <f t="shared" si="55"/>
        <v>2.6201586560895939E-4</v>
      </c>
    </row>
    <row r="201" spans="1:23" x14ac:dyDescent="0.35">
      <c r="A201" s="17" t="s">
        <v>6</v>
      </c>
      <c r="B201" s="17"/>
      <c r="C201" s="17"/>
      <c r="D201" s="17"/>
      <c r="E201" s="18">
        <f t="shared" ref="E201:W201" si="56">(E200-$D200)/$D200</f>
        <v>-4.7223994894703261E-2</v>
      </c>
      <c r="F201" s="18">
        <f t="shared" si="56"/>
        <v>-1.0529674537332516E-2</v>
      </c>
      <c r="G201" s="18">
        <f t="shared" si="56"/>
        <v>1.4827346877067235E-16</v>
      </c>
      <c r="H201" s="18">
        <f t="shared" si="56"/>
        <v>-0.23388640714741546</v>
      </c>
      <c r="I201" s="18">
        <f t="shared" si="56"/>
        <v>-0.18953414167198485</v>
      </c>
      <c r="J201" s="18">
        <f t="shared" si="56"/>
        <v>-0.15507338864071465</v>
      </c>
      <c r="K201" s="18">
        <f t="shared" si="56"/>
        <v>-0.20835992342054876</v>
      </c>
      <c r="L201" s="18">
        <f t="shared" si="56"/>
        <v>-0.27185705169112956</v>
      </c>
      <c r="M201" s="18">
        <f t="shared" si="56"/>
        <v>-0.23771537970644532</v>
      </c>
      <c r="N201" s="18">
        <f t="shared" si="56"/>
        <v>-0.28972559029993622</v>
      </c>
      <c r="O201" s="18">
        <f t="shared" si="56"/>
        <v>-0.30536056158264208</v>
      </c>
      <c r="P201" s="18">
        <f t="shared" si="56"/>
        <v>-0.25366943203573733</v>
      </c>
      <c r="Q201" s="18">
        <f t="shared" si="56"/>
        <v>-0.15858328015315898</v>
      </c>
      <c r="R201" s="18">
        <f t="shared" si="56"/>
        <v>-0.23611997447351646</v>
      </c>
      <c r="S201" s="18">
        <f t="shared" si="56"/>
        <v>-0.2925973197192086</v>
      </c>
      <c r="T201" s="26">
        <f t="shared" si="56"/>
        <v>-0.33312061263560955</v>
      </c>
      <c r="U201" s="26">
        <f t="shared" si="56"/>
        <v>-0.63560944479897896</v>
      </c>
      <c r="V201" s="26">
        <f t="shared" si="56"/>
        <v>-0.62635609444798979</v>
      </c>
      <c r="W201" s="26">
        <f t="shared" si="56"/>
        <v>-0.6416719846841098</v>
      </c>
    </row>
    <row r="202" spans="1:23" x14ac:dyDescent="0.35">
      <c r="A202" s="11" t="s">
        <v>7</v>
      </c>
      <c r="D202" s="10"/>
      <c r="E202" s="21">
        <f t="shared" ref="E202:W202" si="57">(E200-D200)/D200</f>
        <v>-4.7223994894703261E-2</v>
      </c>
      <c r="F202" s="21">
        <f t="shared" si="57"/>
        <v>3.8513060951105127E-2</v>
      </c>
      <c r="G202" s="21">
        <f t="shared" si="57"/>
        <v>1.0641728474685769E-2</v>
      </c>
      <c r="H202" s="21">
        <f t="shared" si="57"/>
        <v>-0.23388640714741557</v>
      </c>
      <c r="I202" s="21">
        <f t="shared" si="57"/>
        <v>5.7892544773011048E-2</v>
      </c>
      <c r="J202" s="21">
        <f t="shared" si="57"/>
        <v>4.2519685039370411E-2</v>
      </c>
      <c r="K202" s="21">
        <f t="shared" si="57"/>
        <v>-6.3066465256797613E-2</v>
      </c>
      <c r="L202" s="21">
        <f t="shared" si="57"/>
        <v>-8.0209592906086327E-2</v>
      </c>
      <c r="M202" s="21">
        <f t="shared" si="57"/>
        <v>4.6888694127958083E-2</v>
      </c>
      <c r="N202" s="21">
        <f t="shared" si="57"/>
        <v>-6.8229384679782554E-2</v>
      </c>
      <c r="O202" s="21">
        <f t="shared" si="57"/>
        <v>-2.2012578616352276E-2</v>
      </c>
      <c r="P202" s="21">
        <f t="shared" si="57"/>
        <v>7.4414331649058169E-2</v>
      </c>
      <c r="Q202" s="21">
        <f t="shared" si="57"/>
        <v>0.12740487387772578</v>
      </c>
      <c r="R202" s="21">
        <f t="shared" si="57"/>
        <v>-9.21501706484643E-2</v>
      </c>
      <c r="S202" s="22">
        <f t="shared" si="57"/>
        <v>-7.3934837092731506E-2</v>
      </c>
      <c r="T202" s="23">
        <f t="shared" si="57"/>
        <v>-5.7284618854307905E-2</v>
      </c>
      <c r="U202" s="23">
        <f t="shared" si="57"/>
        <v>-0.45358851674641137</v>
      </c>
      <c r="V202" s="23">
        <f t="shared" si="57"/>
        <v>2.5394045534150492E-2</v>
      </c>
      <c r="W202" s="23">
        <f t="shared" si="57"/>
        <v>-4.099060631938508E-2</v>
      </c>
    </row>
    <row r="203" spans="1:23" x14ac:dyDescent="0.35">
      <c r="A203" s="2" t="s">
        <v>23</v>
      </c>
      <c r="D203" s="12">
        <f t="shared" ref="D203:W203" si="58">D200/D$8</f>
        <v>2.054622516713081E-5</v>
      </c>
      <c r="E203" s="12">
        <f t="shared" si="58"/>
        <v>1.9173018140005832E-5</v>
      </c>
      <c r="F203" s="12">
        <f t="shared" si="58"/>
        <v>1.9627433095453347E-5</v>
      </c>
      <c r="G203" s="12">
        <f t="shared" si="58"/>
        <v>2.0555082973970382E-5</v>
      </c>
      <c r="H203" s="12">
        <f t="shared" si="58"/>
        <v>1.4912598032790205E-5</v>
      </c>
      <c r="I203" s="12">
        <f t="shared" si="58"/>
        <v>1.6437054703823687E-5</v>
      </c>
      <c r="J203" s="12">
        <f t="shared" si="58"/>
        <v>1.7327397377737824E-5</v>
      </c>
      <c r="K203" s="12">
        <f t="shared" si="58"/>
        <v>1.6297035717371467E-5</v>
      </c>
      <c r="L203" s="12">
        <f t="shared" si="58"/>
        <v>1.4933151791097935E-5</v>
      </c>
      <c r="M203" s="12">
        <f t="shared" si="58"/>
        <v>1.4414697921188586E-5</v>
      </c>
      <c r="N203" s="12">
        <f t="shared" si="58"/>
        <v>1.3649693341636687E-5</v>
      </c>
      <c r="O203" s="12">
        <f t="shared" si="58"/>
        <v>1.3483011935356186E-5</v>
      </c>
      <c r="P203" s="12">
        <f t="shared" si="58"/>
        <v>1.4575363954875962E-5</v>
      </c>
      <c r="Q203" s="12">
        <f t="shared" si="58"/>
        <v>1.6721703909232858E-5</v>
      </c>
      <c r="R203" s="12">
        <f t="shared" si="58"/>
        <v>1.5027410231953066E-5</v>
      </c>
      <c r="S203" s="12">
        <f t="shared" si="58"/>
        <v>1.3417750600833445E-5</v>
      </c>
      <c r="T203" s="27">
        <f t="shared" si="58"/>
        <v>1.2971515416877333E-5</v>
      </c>
      <c r="U203" s="27">
        <f t="shared" si="58"/>
        <v>8.3832851126019364E-6</v>
      </c>
      <c r="V203" s="27">
        <f t="shared" si="58"/>
        <v>8.7814652603751173E-6</v>
      </c>
      <c r="W203" s="27">
        <f t="shared" si="58"/>
        <v>8.4368300608658147E-6</v>
      </c>
    </row>
    <row r="204" spans="1:23" x14ac:dyDescent="0.35">
      <c r="A204" s="2" t="s">
        <v>112</v>
      </c>
      <c r="B204" s="2" t="s">
        <v>113</v>
      </c>
      <c r="D204" s="2">
        <v>7.3121791880541298E-4</v>
      </c>
      <c r="E204" s="2">
        <v>6.9668688754083062E-4</v>
      </c>
      <c r="F204" s="2">
        <v>7.2351843210452635E-4</v>
      </c>
      <c r="G204" s="2">
        <v>7.3121791880541309E-4</v>
      </c>
      <c r="H204" s="2">
        <v>5.6019598693420438E-4</v>
      </c>
      <c r="I204" s="2">
        <v>5.9262715818945392E-4</v>
      </c>
      <c r="J204" s="2">
        <v>6.1782547830144664E-4</v>
      </c>
      <c r="K204" s="2">
        <v>5.7886140923938409E-4</v>
      </c>
      <c r="L204" s="2">
        <v>5.3243117125524966E-4</v>
      </c>
      <c r="M204" s="2">
        <v>5.5739617358842753E-4</v>
      </c>
      <c r="N204" s="2">
        <v>5.1936537564162386E-4</v>
      </c>
      <c r="O204" s="2">
        <v>5.0793280447970128E-4</v>
      </c>
      <c r="P204" s="2">
        <v>5.4573028464768999E-4</v>
      </c>
      <c r="Q204" s="2">
        <v>6.1525898273448432E-4</v>
      </c>
      <c r="R204" s="2">
        <v>5.5856276248250104E-4</v>
      </c>
      <c r="S204" s="2">
        <v>5.1726551563229125E-4</v>
      </c>
      <c r="T204" s="30">
        <v>4.8763415772281839E-4</v>
      </c>
      <c r="U204" s="2">
        <v>2.6644890340643958E-4</v>
      </c>
      <c r="V204" s="2">
        <v>2.7321511899206717E-4</v>
      </c>
      <c r="W204" s="2">
        <v>2.6201586560895939E-4</v>
      </c>
    </row>
    <row r="205" spans="1:23" x14ac:dyDescent="0.35"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</row>
    <row r="206" spans="1:23" x14ac:dyDescent="0.35">
      <c r="A206" s="9" t="s">
        <v>114</v>
      </c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/>
    </row>
    <row r="207" spans="1:23" x14ac:dyDescent="0.35">
      <c r="A207" s="2" t="s">
        <v>22</v>
      </c>
      <c r="D207" s="10">
        <f t="shared" ref="D207:W207" si="59">D211</f>
        <v>3.7564162389174053E-6</v>
      </c>
      <c r="E207" s="10">
        <f t="shared" si="59"/>
        <v>4.2627158189454034E-6</v>
      </c>
      <c r="F207" s="10">
        <f t="shared" si="59"/>
        <v>3.9850676621558557E-6</v>
      </c>
      <c r="G207" s="10">
        <f t="shared" si="59"/>
        <v>4.2300513299113383E-6</v>
      </c>
      <c r="H207" s="10">
        <f t="shared" si="59"/>
        <v>3.6747550163322443E-6</v>
      </c>
      <c r="I207" s="10">
        <f t="shared" si="59"/>
        <v>4.4260382641157254E-6</v>
      </c>
      <c r="J207" s="10">
        <f t="shared" si="59"/>
        <v>3.6584227718152121E-6</v>
      </c>
      <c r="K207" s="10">
        <f t="shared" si="59"/>
        <v>3.3481101259916003E-6</v>
      </c>
      <c r="L207" s="10">
        <f t="shared" si="59"/>
        <v>3.2011199253383108E-6</v>
      </c>
      <c r="M207" s="10">
        <f t="shared" si="59"/>
        <v>3.2501166588894071E-6</v>
      </c>
      <c r="N207" s="10">
        <f t="shared" si="59"/>
        <v>3.0541297246850209E-6</v>
      </c>
      <c r="O207" s="10">
        <f t="shared" si="59"/>
        <v>2.9561362575828278E-6</v>
      </c>
      <c r="P207" s="10">
        <f t="shared" si="59"/>
        <v>3.7890807279514695E-6</v>
      </c>
      <c r="Q207" s="10">
        <f t="shared" si="59"/>
        <v>3.2991133924405039E-6</v>
      </c>
      <c r="R207" s="10">
        <f t="shared" si="59"/>
        <v>3.609426038264115E-6</v>
      </c>
      <c r="S207" s="10">
        <f t="shared" si="59"/>
        <v>2.5968268782081191E-6</v>
      </c>
      <c r="T207" s="29">
        <f t="shared" si="59"/>
        <v>2.7601493233784411E-6</v>
      </c>
      <c r="U207" s="29">
        <f t="shared" si="59"/>
        <v>2.1558562762482499E-6</v>
      </c>
      <c r="V207" s="29">
        <f t="shared" si="59"/>
        <v>1.7475501633224451E-6</v>
      </c>
      <c r="W207" s="29">
        <f t="shared" si="59"/>
        <v>1.7475501633224451E-6</v>
      </c>
    </row>
    <row r="208" spans="1:23" x14ac:dyDescent="0.35">
      <c r="A208" s="17" t="s">
        <v>6</v>
      </c>
      <c r="B208" s="17"/>
      <c r="C208" s="17"/>
      <c r="D208" s="17"/>
      <c r="E208" s="18">
        <f t="shared" ref="E208:W208" si="60">(E207-$D207)/$D207</f>
        <v>0.13478260869565217</v>
      </c>
      <c r="F208" s="18">
        <f t="shared" si="60"/>
        <v>6.086956521739123E-2</v>
      </c>
      <c r="G208" s="18">
        <f t="shared" si="60"/>
        <v>0.12608695652173896</v>
      </c>
      <c r="H208" s="18">
        <f t="shared" si="60"/>
        <v>-2.1739130434782615E-2</v>
      </c>
      <c r="I208" s="18">
        <f t="shared" si="60"/>
        <v>0.17826086956521742</v>
      </c>
      <c r="J208" s="18">
        <f t="shared" si="60"/>
        <v>-2.6086956521739115E-2</v>
      </c>
      <c r="K208" s="18">
        <f t="shared" si="60"/>
        <v>-0.10869565217391307</v>
      </c>
      <c r="L208" s="18">
        <f t="shared" si="60"/>
        <v>-0.14782608695652169</v>
      </c>
      <c r="M208" s="18">
        <f t="shared" si="60"/>
        <v>-0.13478260869565217</v>
      </c>
      <c r="N208" s="18">
        <f t="shared" si="60"/>
        <v>-0.18695652173913041</v>
      </c>
      <c r="O208" s="18">
        <f t="shared" si="60"/>
        <v>-0.21304347826086953</v>
      </c>
      <c r="P208" s="18">
        <f t="shared" si="60"/>
        <v>8.6956521739130002E-3</v>
      </c>
      <c r="Q208" s="18">
        <f t="shared" si="60"/>
        <v>-0.12173913043478257</v>
      </c>
      <c r="R208" s="18">
        <f t="shared" si="60"/>
        <v>-3.9130434782608838E-2</v>
      </c>
      <c r="S208" s="18">
        <f t="shared" si="60"/>
        <v>-0.30869565217391309</v>
      </c>
      <c r="T208" s="26">
        <f t="shared" si="60"/>
        <v>-0.26521739130434785</v>
      </c>
      <c r="U208" s="26">
        <f t="shared" si="60"/>
        <v>-0.42608695652173917</v>
      </c>
      <c r="V208" s="26">
        <f t="shared" si="60"/>
        <v>-0.5347826086956522</v>
      </c>
      <c r="W208" s="26">
        <f t="shared" si="60"/>
        <v>-0.5347826086956522</v>
      </c>
    </row>
    <row r="209" spans="1:23" x14ac:dyDescent="0.35">
      <c r="A209" s="11" t="s">
        <v>7</v>
      </c>
      <c r="D209" s="10"/>
      <c r="E209" s="21">
        <f t="shared" ref="E209:W209" si="61">(E207-D207)/D207</f>
        <v>0.13478260869565217</v>
      </c>
      <c r="F209" s="21">
        <f t="shared" si="61"/>
        <v>-6.5134099616858315E-2</v>
      </c>
      <c r="G209" s="21">
        <f t="shared" si="61"/>
        <v>6.1475409836065482E-2</v>
      </c>
      <c r="H209" s="21">
        <f t="shared" si="61"/>
        <v>-0.13127413127413115</v>
      </c>
      <c r="I209" s="21">
        <f t="shared" si="61"/>
        <v>0.20444444444444446</v>
      </c>
      <c r="J209" s="21">
        <f t="shared" si="61"/>
        <v>-0.17343173431734318</v>
      </c>
      <c r="K209" s="21">
        <f t="shared" si="61"/>
        <v>-8.4821428571428617E-2</v>
      </c>
      <c r="L209" s="21">
        <f t="shared" si="61"/>
        <v>-4.3902439024390151E-2</v>
      </c>
      <c r="M209" s="21">
        <f t="shared" si="61"/>
        <v>1.5306122448979515E-2</v>
      </c>
      <c r="N209" s="21">
        <f t="shared" si="61"/>
        <v>-6.0301507537688405E-2</v>
      </c>
      <c r="O209" s="21">
        <f t="shared" si="61"/>
        <v>-3.2085561497326179E-2</v>
      </c>
      <c r="P209" s="21">
        <f t="shared" si="61"/>
        <v>0.28176795580110486</v>
      </c>
      <c r="Q209" s="21">
        <f t="shared" si="61"/>
        <v>-0.12931034482758613</v>
      </c>
      <c r="R209" s="21">
        <f t="shared" si="61"/>
        <v>9.4059405940593852E-2</v>
      </c>
      <c r="S209" s="22">
        <f t="shared" si="61"/>
        <v>-0.28054298642533931</v>
      </c>
      <c r="T209" s="23">
        <f t="shared" si="61"/>
        <v>6.2893081761006303E-2</v>
      </c>
      <c r="U209" s="23">
        <f t="shared" si="61"/>
        <v>-0.21893491124260356</v>
      </c>
      <c r="V209" s="23">
        <f t="shared" si="61"/>
        <v>-0.18939393939393934</v>
      </c>
      <c r="W209" s="23">
        <f t="shared" si="61"/>
        <v>0</v>
      </c>
    </row>
    <row r="210" spans="1:23" x14ac:dyDescent="0.35">
      <c r="A210" s="2" t="s">
        <v>23</v>
      </c>
      <c r="D210" s="12">
        <f t="shared" ref="D210:W210" si="62">D207/D$8</f>
        <v>1.0555016757843205E-7</v>
      </c>
      <c r="E210" s="12">
        <f t="shared" si="62"/>
        <v>1.1731113242394726E-7</v>
      </c>
      <c r="F210" s="12">
        <f t="shared" si="62"/>
        <v>1.081059520381629E-7</v>
      </c>
      <c r="G210" s="12">
        <f t="shared" si="62"/>
        <v>1.1890990884431491E-7</v>
      </c>
      <c r="H210" s="12">
        <f t="shared" si="62"/>
        <v>9.7823164938128166E-8</v>
      </c>
      <c r="I210" s="12">
        <f t="shared" si="62"/>
        <v>1.2276020776832104E-7</v>
      </c>
      <c r="J210" s="12">
        <f t="shared" si="62"/>
        <v>1.0260331981983725E-7</v>
      </c>
      <c r="K210" s="12">
        <f t="shared" si="62"/>
        <v>9.4261371440661236E-8</v>
      </c>
      <c r="L210" s="12">
        <f t="shared" si="62"/>
        <v>8.9782139602920094E-8</v>
      </c>
      <c r="M210" s="12">
        <f t="shared" si="62"/>
        <v>8.405054082970153E-8</v>
      </c>
      <c r="N210" s="12">
        <f t="shared" si="62"/>
        <v>8.026706461905851E-8</v>
      </c>
      <c r="O210" s="12">
        <f t="shared" si="62"/>
        <v>7.8470262389050476E-8</v>
      </c>
      <c r="P210" s="12">
        <f t="shared" si="62"/>
        <v>1.0119876469738591E-7</v>
      </c>
      <c r="Q210" s="12">
        <f t="shared" si="62"/>
        <v>8.9664350882272509E-8</v>
      </c>
      <c r="R210" s="12">
        <f t="shared" si="62"/>
        <v>9.7106949159696717E-8</v>
      </c>
      <c r="S210" s="12">
        <f t="shared" si="62"/>
        <v>6.7361102475090764E-8</v>
      </c>
      <c r="T210" s="27">
        <f t="shared" si="62"/>
        <v>7.3422501139549695E-8</v>
      </c>
      <c r="U210" s="27">
        <f t="shared" si="62"/>
        <v>6.7829732434712674E-8</v>
      </c>
      <c r="V210" s="27">
        <f t="shared" si="62"/>
        <v>5.6168381554406181E-8</v>
      </c>
      <c r="W210" s="27">
        <f t="shared" si="62"/>
        <v>5.6270576274162918E-8</v>
      </c>
    </row>
    <row r="211" spans="1:23" x14ac:dyDescent="0.35">
      <c r="A211" s="2" t="s">
        <v>115</v>
      </c>
      <c r="B211" s="2" t="s">
        <v>116</v>
      </c>
      <c r="D211" s="2">
        <v>3.7564162389174053E-6</v>
      </c>
      <c r="E211" s="2">
        <v>4.2627158189454034E-6</v>
      </c>
      <c r="F211" s="2">
        <v>3.9850676621558557E-6</v>
      </c>
      <c r="G211" s="2">
        <v>4.2300513299113383E-6</v>
      </c>
      <c r="H211" s="2">
        <v>3.6747550163322443E-6</v>
      </c>
      <c r="I211" s="2">
        <v>4.4260382641157254E-6</v>
      </c>
      <c r="J211" s="2">
        <v>3.6584227718152121E-6</v>
      </c>
      <c r="K211" s="2">
        <v>3.3481101259916003E-6</v>
      </c>
      <c r="L211" s="2">
        <v>3.2011199253383108E-6</v>
      </c>
      <c r="M211" s="2">
        <v>3.2501166588894071E-6</v>
      </c>
      <c r="N211" s="2">
        <v>3.0541297246850209E-6</v>
      </c>
      <c r="O211" s="2">
        <v>2.9561362575828278E-6</v>
      </c>
      <c r="P211" s="2">
        <v>3.7890807279514695E-6</v>
      </c>
      <c r="Q211" s="2">
        <v>3.2991133924405039E-6</v>
      </c>
      <c r="R211" s="2">
        <v>3.609426038264115E-6</v>
      </c>
      <c r="S211" s="2">
        <v>2.5968268782081191E-6</v>
      </c>
      <c r="T211" s="30">
        <v>2.7601493233784411E-6</v>
      </c>
      <c r="U211" s="2">
        <v>2.1558562762482499E-6</v>
      </c>
      <c r="V211" s="2">
        <v>1.7475501633224451E-6</v>
      </c>
      <c r="W211" s="2">
        <v>1.7475501633224451E-6</v>
      </c>
    </row>
    <row r="212" spans="1:23" hidden="1" x14ac:dyDescent="0.35"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</row>
    <row r="213" spans="1:23" hidden="1" x14ac:dyDescent="0.35">
      <c r="A213" s="9" t="s">
        <v>117</v>
      </c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/>
    </row>
    <row r="214" spans="1:23" hidden="1" x14ac:dyDescent="0.35">
      <c r="A214" s="2" t="s">
        <v>22</v>
      </c>
      <c r="D214" s="10">
        <f t="shared" ref="D214:T214" si="63">D218+D219</f>
        <v>0</v>
      </c>
      <c r="E214" s="10">
        <f t="shared" si="63"/>
        <v>0</v>
      </c>
      <c r="F214" s="10">
        <f t="shared" si="63"/>
        <v>0</v>
      </c>
      <c r="G214" s="10">
        <f t="shared" si="63"/>
        <v>0</v>
      </c>
      <c r="H214" s="10">
        <f t="shared" si="63"/>
        <v>0</v>
      </c>
      <c r="I214" s="10">
        <f t="shared" si="63"/>
        <v>0</v>
      </c>
      <c r="J214" s="10">
        <f t="shared" si="63"/>
        <v>0</v>
      </c>
      <c r="K214" s="10">
        <f t="shared" si="63"/>
        <v>0</v>
      </c>
      <c r="L214" s="10">
        <f t="shared" si="63"/>
        <v>0</v>
      </c>
      <c r="M214" s="10">
        <f t="shared" si="63"/>
        <v>0</v>
      </c>
      <c r="N214" s="10">
        <f t="shared" si="63"/>
        <v>0</v>
      </c>
      <c r="O214" s="10">
        <f t="shared" si="63"/>
        <v>0</v>
      </c>
      <c r="P214" s="10">
        <f t="shared" si="63"/>
        <v>0</v>
      </c>
      <c r="Q214" s="10">
        <f t="shared" si="63"/>
        <v>0</v>
      </c>
      <c r="R214" s="10">
        <f t="shared" si="63"/>
        <v>0</v>
      </c>
      <c r="S214" s="10">
        <f t="shared" si="63"/>
        <v>0</v>
      </c>
      <c r="T214" s="29">
        <f t="shared" si="63"/>
        <v>0</v>
      </c>
    </row>
    <row r="215" spans="1:23" hidden="1" x14ac:dyDescent="0.35">
      <c r="A215" s="17" t="s">
        <v>6</v>
      </c>
      <c r="B215" s="17"/>
      <c r="C215" s="17"/>
      <c r="D215" s="17"/>
      <c r="E215" s="18" t="e">
        <f t="shared" ref="E215:T215" si="64">(E214-$D214)/$D214</f>
        <v>#DIV/0!</v>
      </c>
      <c r="F215" s="18" t="e">
        <f t="shared" si="64"/>
        <v>#DIV/0!</v>
      </c>
      <c r="G215" s="18" t="e">
        <f t="shared" si="64"/>
        <v>#DIV/0!</v>
      </c>
      <c r="H215" s="18" t="e">
        <f t="shared" si="64"/>
        <v>#DIV/0!</v>
      </c>
      <c r="I215" s="18" t="e">
        <f t="shared" si="64"/>
        <v>#DIV/0!</v>
      </c>
      <c r="J215" s="18" t="e">
        <f t="shared" si="64"/>
        <v>#DIV/0!</v>
      </c>
      <c r="K215" s="18" t="e">
        <f t="shared" si="64"/>
        <v>#DIV/0!</v>
      </c>
      <c r="L215" s="18" t="e">
        <f t="shared" si="64"/>
        <v>#DIV/0!</v>
      </c>
      <c r="M215" s="18" t="e">
        <f t="shared" si="64"/>
        <v>#DIV/0!</v>
      </c>
      <c r="N215" s="18" t="e">
        <f t="shared" si="64"/>
        <v>#DIV/0!</v>
      </c>
      <c r="O215" s="18" t="e">
        <f t="shared" si="64"/>
        <v>#DIV/0!</v>
      </c>
      <c r="P215" s="18" t="e">
        <f t="shared" si="64"/>
        <v>#DIV/0!</v>
      </c>
      <c r="Q215" s="18" t="e">
        <f t="shared" si="64"/>
        <v>#DIV/0!</v>
      </c>
      <c r="R215" s="18" t="e">
        <f t="shared" si="64"/>
        <v>#DIV/0!</v>
      </c>
      <c r="S215" s="18" t="e">
        <f t="shared" si="64"/>
        <v>#DIV/0!</v>
      </c>
      <c r="T215" s="26" t="e">
        <f t="shared" si="64"/>
        <v>#DIV/0!</v>
      </c>
    </row>
    <row r="216" spans="1:23" hidden="1" x14ac:dyDescent="0.35">
      <c r="A216" s="11" t="s">
        <v>7</v>
      </c>
      <c r="D216" s="10"/>
      <c r="E216" s="21" t="e">
        <f t="shared" ref="E216:T216" si="65">(E214-D214)/D214</f>
        <v>#DIV/0!</v>
      </c>
      <c r="F216" s="21" t="e">
        <f t="shared" si="65"/>
        <v>#DIV/0!</v>
      </c>
      <c r="G216" s="21" t="e">
        <f t="shared" si="65"/>
        <v>#DIV/0!</v>
      </c>
      <c r="H216" s="21" t="e">
        <f t="shared" si="65"/>
        <v>#DIV/0!</v>
      </c>
      <c r="I216" s="21" t="e">
        <f t="shared" si="65"/>
        <v>#DIV/0!</v>
      </c>
      <c r="J216" s="21" t="e">
        <f t="shared" si="65"/>
        <v>#DIV/0!</v>
      </c>
      <c r="K216" s="21" t="e">
        <f t="shared" si="65"/>
        <v>#DIV/0!</v>
      </c>
      <c r="L216" s="21" t="e">
        <f t="shared" si="65"/>
        <v>#DIV/0!</v>
      </c>
      <c r="M216" s="21" t="e">
        <f t="shared" si="65"/>
        <v>#DIV/0!</v>
      </c>
      <c r="N216" s="21" t="e">
        <f t="shared" si="65"/>
        <v>#DIV/0!</v>
      </c>
      <c r="O216" s="21" t="e">
        <f t="shared" si="65"/>
        <v>#DIV/0!</v>
      </c>
      <c r="P216" s="21" t="e">
        <f t="shared" si="65"/>
        <v>#DIV/0!</v>
      </c>
      <c r="Q216" s="21" t="e">
        <f t="shared" si="65"/>
        <v>#DIV/0!</v>
      </c>
      <c r="R216" s="21" t="e">
        <f t="shared" si="65"/>
        <v>#DIV/0!</v>
      </c>
      <c r="S216" s="22" t="e">
        <f t="shared" si="65"/>
        <v>#DIV/0!</v>
      </c>
      <c r="T216" s="23" t="e">
        <f t="shared" si="65"/>
        <v>#DIV/0!</v>
      </c>
    </row>
    <row r="217" spans="1:23" hidden="1" x14ac:dyDescent="0.35">
      <c r="A217" s="2" t="s">
        <v>23</v>
      </c>
      <c r="D217" s="12">
        <f t="shared" ref="D217:T217" si="66">D214/D$8</f>
        <v>0</v>
      </c>
      <c r="E217" s="12">
        <f t="shared" si="66"/>
        <v>0</v>
      </c>
      <c r="F217" s="12">
        <f t="shared" si="66"/>
        <v>0</v>
      </c>
      <c r="G217" s="12">
        <f t="shared" si="66"/>
        <v>0</v>
      </c>
      <c r="H217" s="12">
        <f t="shared" si="66"/>
        <v>0</v>
      </c>
      <c r="I217" s="12">
        <f t="shared" si="66"/>
        <v>0</v>
      </c>
      <c r="J217" s="12">
        <f t="shared" si="66"/>
        <v>0</v>
      </c>
      <c r="K217" s="12">
        <f t="shared" si="66"/>
        <v>0</v>
      </c>
      <c r="L217" s="12">
        <f t="shared" si="66"/>
        <v>0</v>
      </c>
      <c r="M217" s="12">
        <f t="shared" si="66"/>
        <v>0</v>
      </c>
      <c r="N217" s="12">
        <f t="shared" si="66"/>
        <v>0</v>
      </c>
      <c r="O217" s="12">
        <f t="shared" si="66"/>
        <v>0</v>
      </c>
      <c r="P217" s="12">
        <f t="shared" si="66"/>
        <v>0</v>
      </c>
      <c r="Q217" s="12">
        <f t="shared" si="66"/>
        <v>0</v>
      </c>
      <c r="R217" s="12">
        <f t="shared" si="66"/>
        <v>0</v>
      </c>
      <c r="S217" s="12">
        <f t="shared" si="66"/>
        <v>0</v>
      </c>
      <c r="T217" s="27">
        <f t="shared" si="66"/>
        <v>0</v>
      </c>
    </row>
    <row r="218" spans="1:23" hidden="1" x14ac:dyDescent="0.35">
      <c r="A218" s="2" t="s">
        <v>118</v>
      </c>
      <c r="B218" s="2" t="s">
        <v>119</v>
      </c>
      <c r="T218" s="30"/>
    </row>
    <row r="219" spans="1:23" hidden="1" x14ac:dyDescent="0.35">
      <c r="A219" s="2" t="s">
        <v>120</v>
      </c>
      <c r="B219" s="2" t="s">
        <v>121</v>
      </c>
      <c r="T219" s="30"/>
    </row>
    <row r="220" spans="1:23" x14ac:dyDescent="0.35"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</row>
    <row r="221" spans="1:23" x14ac:dyDescent="0.35">
      <c r="A221" s="9" t="s">
        <v>122</v>
      </c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/>
    </row>
    <row r="222" spans="1:23" x14ac:dyDescent="0.35">
      <c r="A222" s="2" t="s">
        <v>22</v>
      </c>
      <c r="D222" s="10">
        <f t="shared" ref="D222:W222" si="67">D226</f>
        <v>8.4024732347338419E-5</v>
      </c>
      <c r="E222" s="10">
        <f t="shared" si="67"/>
        <v>1.0207565525399999E-4</v>
      </c>
      <c r="F222" s="10">
        <f t="shared" si="67"/>
        <v>1.0859602379699999E-4</v>
      </c>
      <c r="G222" s="10">
        <f t="shared" si="67"/>
        <v>8.4018847480499983E-5</v>
      </c>
      <c r="H222" s="10">
        <f t="shared" si="67"/>
        <v>8.2130815021499998E-5</v>
      </c>
      <c r="I222" s="10">
        <f t="shared" si="67"/>
        <v>7.0232329702500017E-5</v>
      </c>
      <c r="J222" s="10">
        <f t="shared" si="67"/>
        <v>5.7044776639500003E-5</v>
      </c>
      <c r="K222" s="10">
        <f t="shared" si="67"/>
        <v>1.1059847833200001E-4</v>
      </c>
      <c r="L222" s="10">
        <f t="shared" si="67"/>
        <v>9.2533358807999984E-5</v>
      </c>
      <c r="M222" s="10">
        <f t="shared" si="67"/>
        <v>7.2605236588499985E-5</v>
      </c>
      <c r="N222" s="10">
        <f t="shared" si="67"/>
        <v>5.2573880154000002E-5</v>
      </c>
      <c r="O222" s="10">
        <f t="shared" si="67"/>
        <v>5.7085441901999991E-5</v>
      </c>
      <c r="P222" s="10">
        <f t="shared" si="67"/>
        <v>7.4011655842500012E-5</v>
      </c>
      <c r="Q222" s="10">
        <f t="shared" si="67"/>
        <v>4.1994403461000013E-5</v>
      </c>
      <c r="R222" s="10">
        <f t="shared" si="67"/>
        <v>3.2990086679999998E-5</v>
      </c>
      <c r="S222" s="10">
        <f t="shared" si="67"/>
        <v>5.2933718044499994E-5</v>
      </c>
      <c r="T222" s="29">
        <f t="shared" si="67"/>
        <v>5.8621129792499997E-5</v>
      </c>
      <c r="U222" s="29">
        <f t="shared" si="67"/>
        <v>7.5511361023499997E-5</v>
      </c>
      <c r="V222" s="29">
        <f t="shared" si="67"/>
        <v>8.5746879931500008E-5</v>
      </c>
      <c r="W222" s="29">
        <f t="shared" si="67"/>
        <v>6.5582218610999999E-5</v>
      </c>
    </row>
    <row r="223" spans="1:23" x14ac:dyDescent="0.35">
      <c r="A223" s="17" t="s">
        <v>6</v>
      </c>
      <c r="B223" s="17"/>
      <c r="C223" s="17"/>
      <c r="D223" s="17"/>
      <c r="E223" s="18">
        <f t="shared" ref="E223:W223" si="68">(E222-$D222)/$D222</f>
        <v>0.21482868677335751</v>
      </c>
      <c r="F223" s="18">
        <f t="shared" si="68"/>
        <v>0.29242927365825633</v>
      </c>
      <c r="G223" s="18">
        <f t="shared" si="68"/>
        <v>-7.0037317275941299E-5</v>
      </c>
      <c r="H223" s="18">
        <f t="shared" si="68"/>
        <v>-2.2539998318702337E-2</v>
      </c>
      <c r="I223" s="18">
        <f t="shared" si="68"/>
        <v>-0.16414693935380673</v>
      </c>
      <c r="J223" s="18">
        <f t="shared" si="68"/>
        <v>-0.32109540791287078</v>
      </c>
      <c r="K223" s="18">
        <f t="shared" si="68"/>
        <v>0.31626100128247953</v>
      </c>
      <c r="L223" s="18">
        <f t="shared" si="68"/>
        <v>0.10126335690649879</v>
      </c>
      <c r="M223" s="18">
        <f t="shared" si="68"/>
        <v>-0.13590636280319149</v>
      </c>
      <c r="N223" s="18">
        <f t="shared" si="68"/>
        <v>-0.37430469951785167</v>
      </c>
      <c r="O223" s="18">
        <f t="shared" si="68"/>
        <v>-0.32061144014095466</v>
      </c>
      <c r="P223" s="18">
        <f t="shared" si="68"/>
        <v>-0.11916820470723681</v>
      </c>
      <c r="Q223" s="18">
        <f t="shared" si="68"/>
        <v>-0.50021377887399798</v>
      </c>
      <c r="R223" s="18">
        <f t="shared" si="68"/>
        <v>-0.60737647406448425</v>
      </c>
      <c r="S223" s="18">
        <f t="shared" si="68"/>
        <v>-0.37002217602212056</v>
      </c>
      <c r="T223" s="26">
        <f t="shared" si="68"/>
        <v>-0.30233482267846951</v>
      </c>
      <c r="U223" s="26">
        <f t="shared" si="68"/>
        <v>-0.10131982674632219</v>
      </c>
      <c r="V223" s="26">
        <f t="shared" si="68"/>
        <v>2.049572234330526E-2</v>
      </c>
      <c r="W223" s="26">
        <f t="shared" si="68"/>
        <v>-0.21948911018367093</v>
      </c>
    </row>
    <row r="224" spans="1:23" x14ac:dyDescent="0.35">
      <c r="A224" s="11" t="s">
        <v>7</v>
      </c>
      <c r="D224" s="10"/>
      <c r="E224" s="21">
        <f t="shared" ref="E224:W224" si="69">(E222-D222)/D222</f>
        <v>0.21482868677335751</v>
      </c>
      <c r="F224" s="21">
        <f t="shared" si="69"/>
        <v>6.3877802466954958E-2</v>
      </c>
      <c r="G224" s="21">
        <f t="shared" si="69"/>
        <v>-0.22631746041128037</v>
      </c>
      <c r="H224" s="21">
        <f t="shared" si="69"/>
        <v>-2.2471534847442184E-2</v>
      </c>
      <c r="I224" s="21">
        <f t="shared" si="69"/>
        <v>-0.14487236387323352</v>
      </c>
      <c r="J224" s="21">
        <f t="shared" si="69"/>
        <v>-0.18777040600620407</v>
      </c>
      <c r="K224" s="21">
        <f t="shared" si="69"/>
        <v>0.93880114617571075</v>
      </c>
      <c r="L224" s="21">
        <f t="shared" si="69"/>
        <v>-0.16333967516055017</v>
      </c>
      <c r="M224" s="21">
        <f t="shared" si="69"/>
        <v>-0.21536149207389532</v>
      </c>
      <c r="N224" s="21">
        <f t="shared" si="69"/>
        <v>-0.27589410042185264</v>
      </c>
      <c r="O224" s="21">
        <f t="shared" si="69"/>
        <v>8.5813748857506256E-2</v>
      </c>
      <c r="P224" s="21">
        <f t="shared" si="69"/>
        <v>0.29650666398549874</v>
      </c>
      <c r="Q224" s="21">
        <f t="shared" si="69"/>
        <v>-0.43259743370198456</v>
      </c>
      <c r="R224" s="21">
        <f t="shared" si="69"/>
        <v>-0.21441706605886848</v>
      </c>
      <c r="S224" s="22">
        <f t="shared" si="69"/>
        <v>0.60453406982378977</v>
      </c>
      <c r="T224" s="23">
        <f t="shared" si="69"/>
        <v>0.10744402543608865</v>
      </c>
      <c r="U224" s="23">
        <f t="shared" si="69"/>
        <v>0.28812531063092783</v>
      </c>
      <c r="V224" s="23">
        <f t="shared" si="69"/>
        <v>0.13554938977744818</v>
      </c>
      <c r="W224" s="23">
        <f t="shared" si="69"/>
        <v>-0.23516495686617175</v>
      </c>
    </row>
    <row r="225" spans="1:23" x14ac:dyDescent="0.35">
      <c r="A225" s="2" t="s">
        <v>23</v>
      </c>
      <c r="D225" s="12">
        <f t="shared" ref="D225:W225" si="70">D222/D$8</f>
        <v>2.3609802577550496E-6</v>
      </c>
      <c r="E225" s="12">
        <f t="shared" si="70"/>
        <v>2.8091506024264365E-6</v>
      </c>
      <c r="F225" s="12">
        <f t="shared" si="70"/>
        <v>2.9459666774597745E-6</v>
      </c>
      <c r="G225" s="12">
        <f t="shared" si="70"/>
        <v>2.3618326861579841E-6</v>
      </c>
      <c r="H225" s="12">
        <f t="shared" si="70"/>
        <v>2.1863488120005567E-6</v>
      </c>
      <c r="I225" s="12">
        <f t="shared" si="70"/>
        <v>1.947957715646784E-6</v>
      </c>
      <c r="J225" s="12">
        <f t="shared" si="70"/>
        <v>1.599865249769836E-6</v>
      </c>
      <c r="K225" s="12">
        <f t="shared" si="70"/>
        <v>3.1137459206892083E-6</v>
      </c>
      <c r="L225" s="12">
        <f t="shared" si="70"/>
        <v>2.595292626391976E-6</v>
      </c>
      <c r="M225" s="12">
        <f t="shared" si="70"/>
        <v>1.8776278031869592E-6</v>
      </c>
      <c r="N225" s="12">
        <f t="shared" si="70"/>
        <v>1.3817196438933087E-6</v>
      </c>
      <c r="O225" s="12">
        <f t="shared" si="70"/>
        <v>1.5153258220605974E-6</v>
      </c>
      <c r="P225" s="12">
        <f t="shared" si="70"/>
        <v>1.9767032381277353E-6</v>
      </c>
      <c r="Q225" s="12">
        <f t="shared" si="70"/>
        <v>1.1413372258276296E-6</v>
      </c>
      <c r="R225" s="12">
        <f t="shared" si="70"/>
        <v>8.8755570443810568E-7</v>
      </c>
      <c r="S225" s="12">
        <f t="shared" si="70"/>
        <v>1.3730886858516869E-6</v>
      </c>
      <c r="T225" s="27">
        <f t="shared" si="70"/>
        <v>1.5593757672948152E-6</v>
      </c>
      <c r="U225" s="27">
        <f t="shared" si="70"/>
        <v>2.3758148771023176E-6</v>
      </c>
      <c r="V225" s="27">
        <f t="shared" si="70"/>
        <v>2.7560087087489717E-6</v>
      </c>
      <c r="W225" s="27">
        <f t="shared" si="70"/>
        <v>2.1117272122037428E-6</v>
      </c>
    </row>
    <row r="226" spans="1:23" x14ac:dyDescent="0.35">
      <c r="A226" s="2" t="s">
        <v>123</v>
      </c>
      <c r="B226" s="2" t="s">
        <v>124</v>
      </c>
      <c r="D226" s="2">
        <v>8.4024732347338419E-5</v>
      </c>
      <c r="E226" s="2">
        <v>1.0207565525399999E-4</v>
      </c>
      <c r="F226" s="2">
        <v>1.0859602379699999E-4</v>
      </c>
      <c r="G226" s="2">
        <v>8.4018847480499983E-5</v>
      </c>
      <c r="H226" s="2">
        <v>8.2130815021499998E-5</v>
      </c>
      <c r="I226" s="2">
        <v>7.0232329702500017E-5</v>
      </c>
      <c r="J226" s="2">
        <v>5.7044776639500003E-5</v>
      </c>
      <c r="K226" s="2">
        <v>1.1059847833200001E-4</v>
      </c>
      <c r="L226" s="2">
        <v>9.2533358807999984E-5</v>
      </c>
      <c r="M226" s="2">
        <v>7.2605236588499985E-5</v>
      </c>
      <c r="N226" s="2">
        <v>5.2573880154000002E-5</v>
      </c>
      <c r="O226" s="2">
        <v>5.7085441901999991E-5</v>
      </c>
      <c r="P226" s="2">
        <v>7.4011655842500012E-5</v>
      </c>
      <c r="Q226" s="2">
        <v>4.1994403461000013E-5</v>
      </c>
      <c r="R226" s="2">
        <v>3.2990086679999998E-5</v>
      </c>
      <c r="S226" s="2">
        <v>5.2933718044499994E-5</v>
      </c>
      <c r="T226" s="30">
        <v>5.8621129792499997E-5</v>
      </c>
      <c r="U226" s="2">
        <v>7.5511361023499997E-5</v>
      </c>
      <c r="V226" s="2">
        <v>8.5746879931500008E-5</v>
      </c>
      <c r="W226" s="2">
        <v>6.5582218610999999E-5</v>
      </c>
    </row>
    <row r="227" spans="1:23" x14ac:dyDescent="0.35"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</row>
    <row r="228" spans="1:23" x14ac:dyDescent="0.35">
      <c r="A228" s="9" t="s">
        <v>125</v>
      </c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/>
    </row>
    <row r="229" spans="1:23" x14ac:dyDescent="0.35">
      <c r="A229" s="2" t="s">
        <v>22</v>
      </c>
      <c r="D229" s="10">
        <f>D233+D234+D235+D236+D237+D238</f>
        <v>2.9757422924512602E-4</v>
      </c>
      <c r="E229" s="10">
        <f t="shared" ref="E229:W229" si="71">E233+E234+E235+E236+E237+E238</f>
        <v>2.7483862699277661E-4</v>
      </c>
      <c r="F229" s="10">
        <f t="shared" si="71"/>
        <v>2.6558332013482144E-4</v>
      </c>
      <c r="G229" s="10">
        <f t="shared" si="71"/>
        <v>2.569335846148415E-4</v>
      </c>
      <c r="H229" s="10">
        <f t="shared" si="71"/>
        <v>1.631966831109169E-4</v>
      </c>
      <c r="I229" s="10">
        <f t="shared" si="71"/>
        <v>1.7546583819027861E-4</v>
      </c>
      <c r="J229" s="10">
        <f t="shared" si="71"/>
        <v>1.8351490427127322E-4</v>
      </c>
      <c r="K229" s="10">
        <f t="shared" si="71"/>
        <v>1.7546933762571461E-4</v>
      </c>
      <c r="L229" s="10">
        <f t="shared" si="71"/>
        <v>2.0115639622078315E-4</v>
      </c>
      <c r="M229" s="10">
        <f t="shared" si="71"/>
        <v>2.4769624297809819E-4</v>
      </c>
      <c r="N229" s="10">
        <f t="shared" si="71"/>
        <v>2.2551311422479059E-4</v>
      </c>
      <c r="O229" s="10">
        <f t="shared" si="71"/>
        <v>1.7710597176588081E-4</v>
      </c>
      <c r="P229" s="10">
        <f t="shared" si="71"/>
        <v>1.7736060131736157E-4</v>
      </c>
      <c r="Q229" s="10">
        <f t="shared" si="71"/>
        <v>1.5418310475213149E-4</v>
      </c>
      <c r="R229" s="10">
        <f t="shared" si="71"/>
        <v>1.6932560690633173E-4</v>
      </c>
      <c r="S229" s="10">
        <f t="shared" si="71"/>
        <v>1.4363573182919588E-4</v>
      </c>
      <c r="T229" s="10">
        <f t="shared" si="71"/>
        <v>1.4108414360053129E-4</v>
      </c>
      <c r="U229" s="10">
        <f t="shared" si="71"/>
        <v>1.4651937385459587E-4</v>
      </c>
      <c r="V229" s="10">
        <f t="shared" si="71"/>
        <v>1.9793194049904156E-4</v>
      </c>
      <c r="W229" s="10">
        <f t="shared" si="71"/>
        <v>1.7986682995397695E-4</v>
      </c>
    </row>
    <row r="230" spans="1:23" x14ac:dyDescent="0.35">
      <c r="A230" s="17" t="s">
        <v>6</v>
      </c>
      <c r="B230" s="17"/>
      <c r="C230" s="17"/>
      <c r="D230" s="17"/>
      <c r="E230" s="18">
        <f t="shared" ref="E230:W230" si="72">(E229-$D229)/$D229</f>
        <v>-7.6403129094962774E-2</v>
      </c>
      <c r="F230" s="18">
        <f t="shared" si="72"/>
        <v>-0.10750564385719086</v>
      </c>
      <c r="G230" s="18">
        <f t="shared" si="72"/>
        <v>-0.13657313246977076</v>
      </c>
      <c r="H230" s="18">
        <f t="shared" si="72"/>
        <v>-0.45157655780573647</v>
      </c>
      <c r="I230" s="18">
        <f t="shared" si="72"/>
        <v>-0.41034598783841908</v>
      </c>
      <c r="J230" s="18">
        <f t="shared" si="72"/>
        <v>-0.38329705251423746</v>
      </c>
      <c r="K230" s="18">
        <f t="shared" si="72"/>
        <v>-0.4103342279644378</v>
      </c>
      <c r="L230" s="18">
        <f t="shared" si="72"/>
        <v>-0.32401271195066739</v>
      </c>
      <c r="M230" s="18">
        <f t="shared" si="72"/>
        <v>-0.16761527499728804</v>
      </c>
      <c r="N230" s="18">
        <f t="shared" si="72"/>
        <v>-0.24216181355199032</v>
      </c>
      <c r="O230" s="18">
        <f t="shared" si="72"/>
        <v>-0.40483430902213574</v>
      </c>
      <c r="P230" s="18">
        <f t="shared" si="72"/>
        <v>-0.40397862487190977</v>
      </c>
      <c r="Q230" s="18">
        <f t="shared" si="72"/>
        <v>-0.48186674248218064</v>
      </c>
      <c r="R230" s="18">
        <f t="shared" si="72"/>
        <v>-0.43098027226393254</v>
      </c>
      <c r="S230" s="18">
        <f t="shared" si="72"/>
        <v>-0.51731125308275161</v>
      </c>
      <c r="T230" s="26">
        <f t="shared" si="72"/>
        <v>-0.52588588078198939</v>
      </c>
      <c r="U230" s="26">
        <f t="shared" si="72"/>
        <v>-0.50762075658809525</v>
      </c>
      <c r="V230" s="26">
        <f t="shared" si="72"/>
        <v>-0.33484851493643414</v>
      </c>
      <c r="W230" s="26">
        <f t="shared" si="72"/>
        <v>-0.39555642835652916</v>
      </c>
    </row>
    <row r="231" spans="1:23" x14ac:dyDescent="0.35">
      <c r="A231" s="11" t="s">
        <v>7</v>
      </c>
      <c r="D231" s="10"/>
      <c r="E231" s="21">
        <f t="shared" ref="E231:W231" si="73">(E229-D229)/D229</f>
        <v>-7.6403129094962774E-2</v>
      </c>
      <c r="F231" s="21">
        <f t="shared" si="73"/>
        <v>-3.3675422407776857E-2</v>
      </c>
      <c r="G231" s="21">
        <f t="shared" si="73"/>
        <v>-3.2568820645773114E-2</v>
      </c>
      <c r="H231" s="21">
        <f t="shared" si="73"/>
        <v>-0.36482930654800033</v>
      </c>
      <c r="I231" s="21">
        <f t="shared" si="73"/>
        <v>7.5180174287138885E-2</v>
      </c>
      <c r="J231" s="21">
        <f t="shared" si="73"/>
        <v>4.587255367774809E-2</v>
      </c>
      <c r="K231" s="21">
        <f t="shared" si="73"/>
        <v>-4.3841488937953435E-2</v>
      </c>
      <c r="L231" s="21">
        <f t="shared" si="73"/>
        <v>0.14639058278011166</v>
      </c>
      <c r="M231" s="21">
        <f t="shared" si="73"/>
        <v>0.23136150593110807</v>
      </c>
      <c r="N231" s="21">
        <f t="shared" si="73"/>
        <v>-8.9557792587387289E-2</v>
      </c>
      <c r="O231" s="21">
        <f t="shared" si="73"/>
        <v>-0.21465333679290036</v>
      </c>
      <c r="P231" s="21">
        <f t="shared" si="73"/>
        <v>1.4377242559463618E-3</v>
      </c>
      <c r="Q231" s="21">
        <f t="shared" si="73"/>
        <v>-0.13068007434050841</v>
      </c>
      <c r="R231" s="21">
        <f t="shared" si="73"/>
        <v>9.821116378830029E-2</v>
      </c>
      <c r="S231" s="22">
        <f t="shared" si="73"/>
        <v>-0.15171878339315262</v>
      </c>
      <c r="T231" s="23">
        <f t="shared" si="73"/>
        <v>-1.7764299984204496E-2</v>
      </c>
      <c r="U231" s="23">
        <f t="shared" si="73"/>
        <v>3.8524742152838951E-2</v>
      </c>
      <c r="V231" s="23">
        <f t="shared" si="73"/>
        <v>0.35089261776034431</v>
      </c>
      <c r="W231" s="23">
        <f t="shared" si="73"/>
        <v>-9.126930448677173E-2</v>
      </c>
    </row>
    <row r="232" spans="1:23" x14ac:dyDescent="0.35">
      <c r="A232" s="2" t="s">
        <v>23</v>
      </c>
      <c r="D232" s="12">
        <f t="shared" ref="D232:W232" si="74">D229/D$8</f>
        <v>8.3614295557666536E-6</v>
      </c>
      <c r="E232" s="12">
        <f t="shared" si="74"/>
        <v>7.5636359391046737E-6</v>
      </c>
      <c r="F232" s="12">
        <f t="shared" si="74"/>
        <v>7.2046800964726448E-6</v>
      </c>
      <c r="G232" s="12">
        <f t="shared" si="74"/>
        <v>7.2225953641641133E-6</v>
      </c>
      <c r="H232" s="12">
        <f t="shared" si="74"/>
        <v>4.3443483928484207E-6</v>
      </c>
      <c r="I232" s="12">
        <f t="shared" si="74"/>
        <v>4.8667050457108291E-6</v>
      </c>
      <c r="J232" s="12">
        <f t="shared" si="74"/>
        <v>5.1468186125765056E-6</v>
      </c>
      <c r="K232" s="12">
        <f t="shared" si="74"/>
        <v>4.9400944974848105E-6</v>
      </c>
      <c r="L232" s="12">
        <f t="shared" si="74"/>
        <v>5.6418541225399297E-6</v>
      </c>
      <c r="M232" s="12">
        <f t="shared" si="74"/>
        <v>6.4056172035708849E-6</v>
      </c>
      <c r="N232" s="12">
        <f t="shared" si="74"/>
        <v>5.9268195340959897E-6</v>
      </c>
      <c r="O232" s="12">
        <f t="shared" si="74"/>
        <v>4.7012555796396802E-6</v>
      </c>
      <c r="P232" s="12">
        <f t="shared" si="74"/>
        <v>4.7369467815499214E-6</v>
      </c>
      <c r="Q232" s="12">
        <f t="shared" si="74"/>
        <v>4.1904373569853315E-6</v>
      </c>
      <c r="R232" s="12">
        <f t="shared" si="74"/>
        <v>4.5554869186890859E-6</v>
      </c>
      <c r="S232" s="12">
        <f t="shared" si="74"/>
        <v>3.7258784295653354E-6</v>
      </c>
      <c r="T232" s="27">
        <f t="shared" si="74"/>
        <v>3.7529674958321538E-6</v>
      </c>
      <c r="U232" s="27">
        <f t="shared" si="74"/>
        <v>4.6099408548487379E-6</v>
      </c>
      <c r="V232" s="27">
        <f t="shared" si="74"/>
        <v>6.3617726054956543E-6</v>
      </c>
      <c r="W232" s="27">
        <f t="shared" si="74"/>
        <v>5.7916564494347276E-6</v>
      </c>
    </row>
    <row r="233" spans="1:23" x14ac:dyDescent="0.35">
      <c r="A233" s="2" t="s">
        <v>126</v>
      </c>
      <c r="B233" s="2" t="s">
        <v>127</v>
      </c>
      <c r="D233" s="2">
        <v>2.1885844113944051E-4</v>
      </c>
      <c r="E233" s="2">
        <v>2.1201911429568447E-4</v>
      </c>
      <c r="F233" s="2">
        <v>1.9974855767660479E-4</v>
      </c>
      <c r="G233" s="2">
        <v>1.8767915914533889E-4</v>
      </c>
      <c r="H233" s="2">
        <v>1.1325119703646178E-4</v>
      </c>
      <c r="I233" s="2">
        <v>1.1506160643122166E-4</v>
      </c>
      <c r="J233" s="2">
        <v>1.2391249921783133E-4</v>
      </c>
      <c r="K233" s="2">
        <v>1.2994719832949228E-4</v>
      </c>
      <c r="L233" s="2">
        <v>1.2918420906588907E-4</v>
      </c>
      <c r="M233" s="2">
        <v>1.2875918913406948E-4</v>
      </c>
      <c r="N233" s="2">
        <v>1.0955921248177072E-4</v>
      </c>
      <c r="O233" s="2">
        <v>9.1662994921791469E-5</v>
      </c>
      <c r="P233" s="2">
        <v>8.6756470190595301E-5</v>
      </c>
      <c r="Q233" s="2">
        <v>7.8544598114796459E-5</v>
      </c>
      <c r="R233" s="2">
        <v>6.3301561042464151E-5</v>
      </c>
      <c r="S233" s="2">
        <v>4.71779326233764E-5</v>
      </c>
      <c r="T233" s="30">
        <v>4.2873744490261236E-5</v>
      </c>
      <c r="U233" s="2">
        <v>4.4339064949351212E-5</v>
      </c>
      <c r="V233" s="2">
        <v>4.8759691923190915E-5</v>
      </c>
      <c r="W233" s="2">
        <v>3.1310861248728784E-5</v>
      </c>
    </row>
    <row r="234" spans="1:23" x14ac:dyDescent="0.35">
      <c r="A234" s="2" t="s">
        <v>128</v>
      </c>
      <c r="B234" s="2" t="s">
        <v>129</v>
      </c>
      <c r="D234" s="2">
        <v>3.7415138013124319E-5</v>
      </c>
      <c r="E234" s="2">
        <v>2.2529545550289697E-5</v>
      </c>
      <c r="F234" s="2">
        <v>1.4885592668130622E-5</v>
      </c>
      <c r="G234" s="2">
        <v>2.6954992174552531E-5</v>
      </c>
      <c r="H234" s="2">
        <v>1.0460146454459787E-5</v>
      </c>
      <c r="I234" s="2">
        <v>8.0462663889386065E-6</v>
      </c>
      <c r="J234" s="2">
        <v>1.5891375921839448E-5</v>
      </c>
      <c r="K234" s="2">
        <v>1.2471712910553439E-5</v>
      </c>
      <c r="L234" s="2">
        <v>1.2954957627612177E-5</v>
      </c>
      <c r="M234" s="2">
        <v>1.049246153575612E-5</v>
      </c>
      <c r="N234" s="2">
        <v>4.3259230706537455E-6</v>
      </c>
      <c r="O234" s="2">
        <v>5.7915123859550304E-6</v>
      </c>
      <c r="P234" s="2">
        <v>8.8502701612143293E-6</v>
      </c>
      <c r="Q234" s="2">
        <v>9.0622244774154891E-6</v>
      </c>
      <c r="R234" s="2">
        <v>1.4120832361227393E-5</v>
      </c>
      <c r="S234" s="2">
        <v>9.6165120194981255E-6</v>
      </c>
      <c r="T234" s="30">
        <v>1.2231548479141074E-5</v>
      </c>
      <c r="U234" s="2">
        <v>9.525685498153893E-6</v>
      </c>
      <c r="V234" s="2">
        <v>1.1134938704088016E-5</v>
      </c>
      <c r="W234" s="2">
        <v>8.831389024584367E-6</v>
      </c>
    </row>
    <row r="235" spans="1:23" x14ac:dyDescent="0.35">
      <c r="A235" s="2" t="s">
        <v>130</v>
      </c>
      <c r="B235" s="2" t="s">
        <v>131</v>
      </c>
      <c r="D235" s="2">
        <v>8.1000000000000004E-6</v>
      </c>
      <c r="E235" s="2">
        <v>8.1000000000000004E-6</v>
      </c>
      <c r="F235" s="2">
        <v>8.1000000000000004E-6</v>
      </c>
      <c r="G235" s="2">
        <v>8.1000000000000004E-6</v>
      </c>
      <c r="H235" s="2">
        <v>8.1000000000000004E-6</v>
      </c>
      <c r="I235" s="2">
        <v>8.1000000000000004E-6</v>
      </c>
      <c r="J235" s="2">
        <v>8.1000000000000004E-6</v>
      </c>
      <c r="K235" s="2">
        <v>8.1000000000000004E-6</v>
      </c>
      <c r="L235" s="2">
        <v>8.1000000000000004E-6</v>
      </c>
      <c r="M235" s="2">
        <v>8.1000000000000004E-6</v>
      </c>
      <c r="N235" s="2">
        <v>8.1000000000000004E-6</v>
      </c>
      <c r="O235" s="2">
        <v>8.1000000000000004E-6</v>
      </c>
      <c r="P235" s="2">
        <v>8.1000000000000004E-6</v>
      </c>
      <c r="Q235" s="2">
        <v>8.1000000000000004E-6</v>
      </c>
      <c r="R235" s="2">
        <v>8.1000000000000004E-6</v>
      </c>
      <c r="S235" s="2">
        <v>8.1000000000000004E-6</v>
      </c>
      <c r="T235" s="30">
        <v>8.1000000000000004E-6</v>
      </c>
      <c r="U235" s="2">
        <v>8.1000000000000004E-6</v>
      </c>
      <c r="V235" s="2">
        <v>8.1000000000000004E-6</v>
      </c>
      <c r="W235" s="2">
        <v>8.1000000000000004E-6</v>
      </c>
    </row>
    <row r="236" spans="1:23" x14ac:dyDescent="0.35">
      <c r="A236" s="2" t="s">
        <v>132</v>
      </c>
      <c r="B236" s="2" t="s">
        <v>133</v>
      </c>
      <c r="D236" s="2">
        <v>2.7201700000000001E-12</v>
      </c>
      <c r="E236" s="2">
        <v>3.0281199999999998E-12</v>
      </c>
      <c r="F236" s="2">
        <v>3.1820899999999998E-12</v>
      </c>
      <c r="G236" s="2">
        <v>2.6688499999999999E-12</v>
      </c>
      <c r="H236" s="2">
        <v>2.10428E-12</v>
      </c>
      <c r="I236" s="2">
        <v>2.2069300000000002E-12</v>
      </c>
      <c r="J236" s="2">
        <v>1.95031E-12</v>
      </c>
      <c r="K236" s="2">
        <v>1.69369E-12</v>
      </c>
      <c r="L236" s="2">
        <v>2.83379E-6</v>
      </c>
      <c r="M236" s="2">
        <v>3.1789300000000002E-6</v>
      </c>
      <c r="N236" s="2">
        <v>2.5431400000000001E-6</v>
      </c>
      <c r="O236" s="2">
        <v>1.5440500000000001E-6</v>
      </c>
      <c r="P236" s="2">
        <v>1.6348800000000001E-6</v>
      </c>
      <c r="Q236" s="2">
        <v>1.5440500000000001E-6</v>
      </c>
      <c r="R236" s="2">
        <v>1.7257000000000001E-6</v>
      </c>
      <c r="S236" s="2">
        <v>1.0899200000000001E-6</v>
      </c>
      <c r="T236" s="30">
        <v>1.6348800000000001E-6</v>
      </c>
      <c r="U236" s="2">
        <v>1.27157E-6</v>
      </c>
      <c r="V236" s="2">
        <v>1.9981800000000001E-6</v>
      </c>
      <c r="W236" s="2">
        <v>1.27157E-6</v>
      </c>
    </row>
    <row r="237" spans="1:23" x14ac:dyDescent="0.35">
      <c r="A237" s="2" t="s">
        <v>134</v>
      </c>
      <c r="B237" s="2" t="s">
        <v>135</v>
      </c>
      <c r="D237" s="2">
        <v>9.8000000000000001E-9</v>
      </c>
      <c r="E237" s="2">
        <v>4.9E-9</v>
      </c>
      <c r="F237" s="2">
        <v>2.7999999999999998E-9</v>
      </c>
      <c r="G237" s="2">
        <v>2.7999999999999998E-9</v>
      </c>
      <c r="H237" s="2">
        <v>4.9E-9</v>
      </c>
      <c r="I237" s="2">
        <v>3.4999999999999999E-9</v>
      </c>
      <c r="J237" s="2">
        <v>6.3000000000000002E-9</v>
      </c>
      <c r="K237" s="2">
        <v>6.9999999999999998E-9</v>
      </c>
      <c r="L237" s="2">
        <v>6.9999999999999998E-9</v>
      </c>
      <c r="M237" s="2">
        <v>6.9999999999999998E-9</v>
      </c>
      <c r="N237" s="2">
        <v>4.1999999999999996E-9</v>
      </c>
      <c r="O237" s="2">
        <v>4.9E-9</v>
      </c>
      <c r="P237" s="2">
        <v>4.9E-9</v>
      </c>
      <c r="Q237" s="2">
        <v>4.9E-9</v>
      </c>
      <c r="R237" s="2">
        <v>5.5999999999999997E-9</v>
      </c>
      <c r="S237" s="2">
        <v>4.9E-9</v>
      </c>
      <c r="T237" s="30">
        <v>5.5999999999999997E-9</v>
      </c>
      <c r="U237" s="2">
        <v>4.1999999999999996E-9</v>
      </c>
      <c r="V237" s="2">
        <v>3.4999999999999999E-9</v>
      </c>
      <c r="W237" s="2">
        <v>3.4999999999999999E-9</v>
      </c>
    </row>
    <row r="238" spans="1:23" x14ac:dyDescent="0.35">
      <c r="A238" s="2" t="s">
        <v>136</v>
      </c>
      <c r="B238" s="2" t="s">
        <v>137</v>
      </c>
      <c r="D238" s="2">
        <v>3.3190847372391248E-5</v>
      </c>
      <c r="E238" s="2">
        <v>3.2185064118682427E-5</v>
      </c>
      <c r="F238" s="2">
        <v>4.2846366607995978E-5</v>
      </c>
      <c r="G238" s="2">
        <v>3.4196630626100082E-5</v>
      </c>
      <c r="H238" s="2">
        <v>3.1380437515715363E-5</v>
      </c>
      <c r="I238" s="2">
        <v>4.4254463163188331E-5</v>
      </c>
      <c r="J238" s="2">
        <v>3.5604727181292429E-5</v>
      </c>
      <c r="K238" s="2">
        <v>2.4943424691978879E-5</v>
      </c>
      <c r="L238" s="2">
        <v>4.8076439527281871E-5</v>
      </c>
      <c r="M238" s="2">
        <v>9.7158662308272577E-5</v>
      </c>
      <c r="N238" s="2">
        <v>1.0098063867236612E-4</v>
      </c>
      <c r="O238" s="2">
        <v>7.0002514458134281E-5</v>
      </c>
      <c r="P238" s="2">
        <v>7.2014080965551922E-5</v>
      </c>
      <c r="Q238" s="2">
        <v>5.6927332159919543E-5</v>
      </c>
      <c r="R238" s="2">
        <v>8.2071913502640184E-5</v>
      </c>
      <c r="S238" s="2">
        <v>7.7646467186321349E-5</v>
      </c>
      <c r="T238" s="2">
        <v>7.6238370631128989E-5</v>
      </c>
      <c r="U238" s="2">
        <v>8.3278853407090775E-5</v>
      </c>
      <c r="V238" s="2">
        <v>1.2793562987176263E-4</v>
      </c>
      <c r="W238" s="2">
        <v>1.3034950968066381E-4</v>
      </c>
    </row>
    <row r="241" spans="1:23" x14ac:dyDescent="0.35">
      <c r="A241" s="9" t="s">
        <v>138</v>
      </c>
    </row>
    <row r="242" spans="1:23" x14ac:dyDescent="0.35">
      <c r="A242" s="2" t="s">
        <v>53</v>
      </c>
    </row>
    <row r="243" spans="1:23" x14ac:dyDescent="0.35">
      <c r="A243" s="6" t="s">
        <v>139</v>
      </c>
      <c r="B243" s="6"/>
      <c r="C243" s="6"/>
    </row>
    <row r="244" spans="1:23" x14ac:dyDescent="0.35">
      <c r="A244" s="6" t="s">
        <v>140</v>
      </c>
      <c r="B244" s="6"/>
      <c r="C244" s="6"/>
    </row>
    <row r="245" spans="1:23" x14ac:dyDescent="0.35">
      <c r="A245" s="4" t="s">
        <v>141</v>
      </c>
      <c r="B245" s="4"/>
      <c r="C245" s="4"/>
    </row>
    <row r="246" spans="1:23" x14ac:dyDescent="0.35">
      <c r="A246" s="6" t="s">
        <v>341</v>
      </c>
      <c r="B246" s="6"/>
      <c r="C246" s="6"/>
    </row>
    <row r="247" spans="1:23" x14ac:dyDescent="0.35">
      <c r="A247" s="6" t="s">
        <v>342</v>
      </c>
      <c r="B247" s="6"/>
      <c r="C247" s="6"/>
    </row>
    <row r="248" spans="1:23" x14ac:dyDescent="0.35">
      <c r="A248" s="2" t="s">
        <v>22</v>
      </c>
      <c r="D248" s="10">
        <f>D254</f>
        <v>1.15E-4</v>
      </c>
      <c r="E248" s="10">
        <f t="shared" ref="E248:W248" si="75">E254</f>
        <v>5.0000000000000004E-6</v>
      </c>
      <c r="F248" s="10">
        <f t="shared" si="75"/>
        <v>9.9999999999999995E-7</v>
      </c>
      <c r="G248" s="10">
        <f t="shared" si="75"/>
        <v>9.9999999999999995E-7</v>
      </c>
      <c r="H248" s="10">
        <f t="shared" si="75"/>
        <v>4.0000000000000003E-5</v>
      </c>
      <c r="I248" s="10">
        <f t="shared" si="75"/>
        <v>9.9999999999999995E-7</v>
      </c>
      <c r="J248" s="10">
        <f t="shared" si="75"/>
        <v>1.5E-5</v>
      </c>
      <c r="K248" s="10">
        <f t="shared" si="75"/>
        <v>1.2E-5</v>
      </c>
      <c r="L248" s="10">
        <f t="shared" si="75"/>
        <v>3.9999999999999998E-6</v>
      </c>
      <c r="M248" s="10">
        <f t="shared" si="75"/>
        <v>5.0000000000000004E-6</v>
      </c>
      <c r="N248" s="10">
        <f t="shared" si="75"/>
        <v>5.0000000000000004E-6</v>
      </c>
      <c r="O248" s="10">
        <f t="shared" si="75"/>
        <v>5.0000000000000004E-6</v>
      </c>
      <c r="P248" s="10">
        <f t="shared" si="75"/>
        <v>5.0000000000000004E-6</v>
      </c>
      <c r="Q248" s="10">
        <f t="shared" si="75"/>
        <v>5.1E-5</v>
      </c>
      <c r="R248" s="10">
        <f t="shared" si="75"/>
        <v>1.5E-5</v>
      </c>
      <c r="S248" s="10">
        <f t="shared" si="75"/>
        <v>1.5E-5</v>
      </c>
      <c r="T248" s="10">
        <f t="shared" si="75"/>
        <v>6.0000000000000002E-6</v>
      </c>
      <c r="U248" s="10">
        <f t="shared" si="75"/>
        <v>6.9999999999999999E-6</v>
      </c>
      <c r="V248" s="10">
        <f t="shared" si="75"/>
        <v>6.8000000000000001E-6</v>
      </c>
      <c r="W248" s="10">
        <f t="shared" si="75"/>
        <v>3.4000000000000001E-6</v>
      </c>
    </row>
    <row r="249" spans="1:23" x14ac:dyDescent="0.35">
      <c r="A249" s="17" t="s">
        <v>6</v>
      </c>
      <c r="B249" s="17"/>
      <c r="C249" s="17"/>
      <c r="D249" s="17"/>
      <c r="E249" s="18">
        <f t="shared" ref="E249:W249" si="76">(E248-$D248)/$D248</f>
        <v>-0.95652173913043481</v>
      </c>
      <c r="F249" s="18">
        <f t="shared" si="76"/>
        <v>-0.99130434782608701</v>
      </c>
      <c r="G249" s="18">
        <f t="shared" si="76"/>
        <v>-0.99130434782608701</v>
      </c>
      <c r="H249" s="18">
        <f t="shared" si="76"/>
        <v>-0.65217391304347827</v>
      </c>
      <c r="I249" s="18">
        <f t="shared" si="76"/>
        <v>-0.99130434782608701</v>
      </c>
      <c r="J249" s="18">
        <f t="shared" si="76"/>
        <v>-0.86956521739130432</v>
      </c>
      <c r="K249" s="18">
        <f t="shared" si="76"/>
        <v>-0.89565217391304353</v>
      </c>
      <c r="L249" s="18">
        <f t="shared" si="76"/>
        <v>-0.9652173913043478</v>
      </c>
      <c r="M249" s="18">
        <f t="shared" si="76"/>
        <v>-0.95652173913043481</v>
      </c>
      <c r="N249" s="18">
        <f t="shared" si="76"/>
        <v>-0.95652173913043481</v>
      </c>
      <c r="O249" s="18">
        <f t="shared" si="76"/>
        <v>-0.95652173913043481</v>
      </c>
      <c r="P249" s="18">
        <f t="shared" si="76"/>
        <v>-0.95652173913043481</v>
      </c>
      <c r="Q249" s="18">
        <f t="shared" si="76"/>
        <v>-0.5565217391304349</v>
      </c>
      <c r="R249" s="18">
        <f t="shared" si="76"/>
        <v>-0.86956521739130432</v>
      </c>
      <c r="S249" s="18">
        <f t="shared" si="76"/>
        <v>-0.86956521739130432</v>
      </c>
      <c r="T249" s="26">
        <f t="shared" si="76"/>
        <v>-0.94782608695652182</v>
      </c>
      <c r="U249" s="26">
        <f t="shared" si="76"/>
        <v>-0.93913043478260871</v>
      </c>
      <c r="V249" s="26">
        <f t="shared" si="76"/>
        <v>-0.94086956521739129</v>
      </c>
      <c r="W249" s="26">
        <f t="shared" si="76"/>
        <v>-0.97043478260869565</v>
      </c>
    </row>
    <row r="250" spans="1:23" x14ac:dyDescent="0.35">
      <c r="A250" s="11" t="s">
        <v>7</v>
      </c>
      <c r="D250" s="10"/>
      <c r="E250" s="21">
        <f t="shared" ref="E250" si="77">(E248-D248)/D248</f>
        <v>-0.95652173913043481</v>
      </c>
      <c r="F250" s="21">
        <f t="shared" ref="F250" si="78">(F248-E248)/E248</f>
        <v>-0.8</v>
      </c>
      <c r="G250" s="21">
        <f t="shared" ref="G250" si="79">(G248-F248)/F248</f>
        <v>0</v>
      </c>
      <c r="H250" s="21">
        <f t="shared" ref="H250:U250" si="80">(H248-G248)/G248</f>
        <v>39.000000000000007</v>
      </c>
      <c r="I250" s="21">
        <f t="shared" si="80"/>
        <v>-0.97500000000000009</v>
      </c>
      <c r="J250" s="21">
        <f t="shared" si="80"/>
        <v>14</v>
      </c>
      <c r="K250" s="21">
        <f t="shared" si="80"/>
        <v>-0.2</v>
      </c>
      <c r="L250" s="21">
        <v>0</v>
      </c>
      <c r="M250" s="21">
        <f t="shared" si="80"/>
        <v>0.25000000000000017</v>
      </c>
      <c r="N250" s="21">
        <v>0</v>
      </c>
      <c r="O250" s="21">
        <v>0</v>
      </c>
      <c r="P250" s="21">
        <f t="shared" si="80"/>
        <v>0</v>
      </c>
      <c r="Q250" s="21">
        <f t="shared" si="80"/>
        <v>9.1999999999999993</v>
      </c>
      <c r="R250" s="21">
        <f t="shared" si="80"/>
        <v>-0.70588235294117652</v>
      </c>
      <c r="S250" s="22">
        <f t="shared" si="80"/>
        <v>0</v>
      </c>
      <c r="T250" s="23">
        <f t="shared" si="80"/>
        <v>-0.6</v>
      </c>
      <c r="U250" s="23">
        <f t="shared" si="80"/>
        <v>0.16666666666666663</v>
      </c>
      <c r="V250" s="23">
        <v>0</v>
      </c>
      <c r="W250" s="23">
        <v>0</v>
      </c>
    </row>
    <row r="251" spans="1:23" x14ac:dyDescent="0.35">
      <c r="A251" s="2" t="s">
        <v>23</v>
      </c>
      <c r="D251" s="12">
        <f t="shared" ref="D251:W251" si="81">D248/D$8</f>
        <v>3.2313429874368556E-6</v>
      </c>
      <c r="E251" s="12">
        <f t="shared" si="81"/>
        <v>1.3760139944418117E-7</v>
      </c>
      <c r="F251" s="12">
        <f t="shared" si="81"/>
        <v>2.7127758222222845E-8</v>
      </c>
      <c r="G251" s="12">
        <f t="shared" si="81"/>
        <v>2.8110748444938432E-8</v>
      </c>
      <c r="H251" s="12">
        <f t="shared" si="81"/>
        <v>1.0648129140947743E-6</v>
      </c>
      <c r="I251" s="12">
        <f t="shared" si="81"/>
        <v>2.7735911992357615E-8</v>
      </c>
      <c r="J251" s="12">
        <f t="shared" si="81"/>
        <v>4.2068669841947309E-7</v>
      </c>
      <c r="K251" s="12">
        <f t="shared" si="81"/>
        <v>3.3784326522202713E-7</v>
      </c>
      <c r="L251" s="12">
        <f t="shared" si="81"/>
        <v>1.1218841117729315E-7</v>
      </c>
      <c r="M251" s="12">
        <f t="shared" si="81"/>
        <v>1.293038829849608E-7</v>
      </c>
      <c r="N251" s="12">
        <f t="shared" si="81"/>
        <v>1.3140742511737387E-7</v>
      </c>
      <c r="O251" s="12">
        <f t="shared" si="81"/>
        <v>1.3272436645598674E-7</v>
      </c>
      <c r="P251" s="12">
        <f t="shared" si="81"/>
        <v>1.3353999553355791E-7</v>
      </c>
      <c r="Q251" s="12">
        <f t="shared" si="81"/>
        <v>1.3860941868424624E-6</v>
      </c>
      <c r="R251" s="12">
        <f t="shared" si="81"/>
        <v>4.0355564069016828E-7</v>
      </c>
      <c r="S251" s="12">
        <f t="shared" si="81"/>
        <v>3.8909661079277498E-7</v>
      </c>
      <c r="T251" s="27">
        <f t="shared" si="81"/>
        <v>1.59605497827951E-7</v>
      </c>
      <c r="U251" s="27">
        <f t="shared" si="81"/>
        <v>2.2024108576907467E-7</v>
      </c>
      <c r="V251" s="27">
        <f t="shared" si="81"/>
        <v>2.1856024655899297E-7</v>
      </c>
      <c r="W251" s="27">
        <f t="shared" si="81"/>
        <v>1.094789513614969E-7</v>
      </c>
    </row>
    <row r="252" spans="1:23" hidden="1" x14ac:dyDescent="0.35">
      <c r="A252" s="2" t="s">
        <v>142</v>
      </c>
      <c r="B252" s="2" t="s">
        <v>143</v>
      </c>
      <c r="D252" s="2">
        <v>1.3085285515927506E-4</v>
      </c>
      <c r="E252" s="2">
        <v>9.9551830462831474E-5</v>
      </c>
      <c r="F252" s="2">
        <v>1.6404671439952312E-4</v>
      </c>
      <c r="G252" s="2">
        <v>1.7364542960559111E-4</v>
      </c>
      <c r="H252" s="2">
        <v>1.6254078582550932E-4</v>
      </c>
      <c r="I252" s="2">
        <v>1.3715407379786239E-4</v>
      </c>
      <c r="J252" s="2">
        <v>1.3686104199664624E-4</v>
      </c>
      <c r="K252" s="2">
        <v>1.3278362038778618E-4</v>
      </c>
      <c r="L252" s="2">
        <v>1.1340384913220566E-4</v>
      </c>
      <c r="M252" s="2">
        <v>1.7038343178838226E-4</v>
      </c>
      <c r="N252" s="2">
        <v>1.9621609058355051E-4</v>
      </c>
      <c r="O252" s="2">
        <v>3.2079688263155355E-4</v>
      </c>
      <c r="P252" s="2">
        <v>3.6850062905703076E-4</v>
      </c>
      <c r="Q252" s="2">
        <v>4.110508583945759E-4</v>
      </c>
      <c r="R252" s="2">
        <v>4.6390769486888102E-4</v>
      </c>
      <c r="S252" s="2">
        <v>4.6411219578231856E-4</v>
      </c>
      <c r="T252" s="2">
        <v>4.440369616932665E-4</v>
      </c>
    </row>
    <row r="253" spans="1:23" hidden="1" x14ac:dyDescent="0.35">
      <c r="A253" s="2" t="s">
        <v>145</v>
      </c>
      <c r="B253" s="2" t="s">
        <v>146</v>
      </c>
      <c r="D253" s="2" t="s">
        <v>144</v>
      </c>
      <c r="E253" s="2" t="s">
        <v>144</v>
      </c>
      <c r="F253" s="2" t="s">
        <v>144</v>
      </c>
      <c r="G253" s="2" t="s">
        <v>144</v>
      </c>
      <c r="H253" s="2" t="s">
        <v>144</v>
      </c>
      <c r="I253" s="2" t="s">
        <v>144</v>
      </c>
      <c r="J253" s="2" t="s">
        <v>144</v>
      </c>
      <c r="K253" s="2" t="s">
        <v>144</v>
      </c>
      <c r="L253" s="2" t="s">
        <v>144</v>
      </c>
      <c r="M253" s="2" t="s">
        <v>144</v>
      </c>
      <c r="N253" s="2" t="s">
        <v>144</v>
      </c>
      <c r="O253" s="2" t="s">
        <v>144</v>
      </c>
      <c r="P253" s="2" t="s">
        <v>144</v>
      </c>
      <c r="Q253" s="2" t="s">
        <v>144</v>
      </c>
      <c r="R253" s="2" t="s">
        <v>144</v>
      </c>
      <c r="S253" s="2" t="s">
        <v>144</v>
      </c>
    </row>
    <row r="254" spans="1:23" x14ac:dyDescent="0.35">
      <c r="A254" s="2" t="s">
        <v>147</v>
      </c>
      <c r="B254" s="2" t="s">
        <v>148</v>
      </c>
      <c r="D254" s="2">
        <v>1.15E-4</v>
      </c>
      <c r="E254" s="2">
        <v>5.0000000000000004E-6</v>
      </c>
      <c r="F254" s="2">
        <v>9.9999999999999995E-7</v>
      </c>
      <c r="G254" s="2">
        <v>9.9999999999999995E-7</v>
      </c>
      <c r="H254" s="2">
        <v>4.0000000000000003E-5</v>
      </c>
      <c r="I254" s="2">
        <v>9.9999999999999995E-7</v>
      </c>
      <c r="J254" s="2">
        <v>1.5E-5</v>
      </c>
      <c r="K254" s="2">
        <v>1.2E-5</v>
      </c>
      <c r="L254" s="2">
        <v>3.9999999999999998E-6</v>
      </c>
      <c r="M254" s="2">
        <v>5.0000000000000004E-6</v>
      </c>
      <c r="N254" s="2">
        <v>5.0000000000000004E-6</v>
      </c>
      <c r="O254" s="2">
        <v>5.0000000000000004E-6</v>
      </c>
      <c r="P254" s="2">
        <v>5.0000000000000004E-6</v>
      </c>
      <c r="Q254" s="2">
        <v>5.1E-5</v>
      </c>
      <c r="R254" s="2">
        <v>1.5E-5</v>
      </c>
      <c r="S254" s="2">
        <v>1.5E-5</v>
      </c>
      <c r="T254" s="2">
        <v>6.0000000000000002E-6</v>
      </c>
      <c r="U254" s="2">
        <v>6.9999999999999999E-6</v>
      </c>
      <c r="V254" s="2">
        <v>6.8000000000000001E-6</v>
      </c>
      <c r="W254" s="2">
        <v>3.4000000000000001E-6</v>
      </c>
    </row>
    <row r="255" spans="1:23" hidden="1" x14ac:dyDescent="0.35">
      <c r="A255" s="2" t="s">
        <v>149</v>
      </c>
      <c r="B255" s="2" t="s">
        <v>150</v>
      </c>
      <c r="D255" s="2" t="s">
        <v>144</v>
      </c>
      <c r="E255" s="2" t="s">
        <v>144</v>
      </c>
      <c r="F255" s="2" t="s">
        <v>144</v>
      </c>
      <c r="G255" s="2" t="s">
        <v>144</v>
      </c>
      <c r="H255" s="2" t="s">
        <v>144</v>
      </c>
      <c r="I255" s="2" t="s">
        <v>144</v>
      </c>
      <c r="J255" s="2" t="s">
        <v>144</v>
      </c>
      <c r="K255" s="2" t="s">
        <v>144</v>
      </c>
      <c r="L255" s="2" t="s">
        <v>144</v>
      </c>
      <c r="M255" s="2" t="s">
        <v>144</v>
      </c>
      <c r="N255" s="2" t="s">
        <v>144</v>
      </c>
      <c r="O255" s="2" t="s">
        <v>144</v>
      </c>
      <c r="P255" s="2" t="s">
        <v>144</v>
      </c>
      <c r="Q255" s="2" t="s">
        <v>144</v>
      </c>
      <c r="R255" s="2" t="s">
        <v>144</v>
      </c>
      <c r="S255" s="2" t="s">
        <v>144</v>
      </c>
    </row>
    <row r="256" spans="1:23" hidden="1" x14ac:dyDescent="0.35">
      <c r="A256" s="2" t="s">
        <v>151</v>
      </c>
      <c r="B256" s="2" t="s">
        <v>152</v>
      </c>
      <c r="D256" s="2" t="s">
        <v>144</v>
      </c>
      <c r="E256" s="2" t="s">
        <v>144</v>
      </c>
      <c r="F256" s="2" t="s">
        <v>144</v>
      </c>
      <c r="G256" s="2" t="s">
        <v>144</v>
      </c>
      <c r="H256" s="2" t="s">
        <v>144</v>
      </c>
      <c r="I256" s="2" t="s">
        <v>144</v>
      </c>
      <c r="J256" s="2" t="s">
        <v>144</v>
      </c>
      <c r="K256" s="2" t="s">
        <v>144</v>
      </c>
      <c r="L256" s="2" t="s">
        <v>144</v>
      </c>
      <c r="M256" s="2" t="s">
        <v>144</v>
      </c>
      <c r="N256" s="2" t="s">
        <v>144</v>
      </c>
      <c r="O256" s="2" t="s">
        <v>144</v>
      </c>
      <c r="P256" s="2" t="s">
        <v>144</v>
      </c>
      <c r="Q256" s="2" t="s">
        <v>144</v>
      </c>
      <c r="R256" s="2" t="s">
        <v>144</v>
      </c>
      <c r="S256" s="2" t="s">
        <v>144</v>
      </c>
    </row>
    <row r="259" spans="1:23" x14ac:dyDescent="0.35">
      <c r="A259" s="9" t="s">
        <v>153</v>
      </c>
    </row>
    <row r="260" spans="1:23" x14ac:dyDescent="0.35">
      <c r="A260" s="2" t="s">
        <v>53</v>
      </c>
    </row>
    <row r="261" spans="1:23" x14ac:dyDescent="0.35">
      <c r="A261" s="35" t="s">
        <v>154</v>
      </c>
      <c r="B261" s="6"/>
      <c r="C261" s="6"/>
    </row>
    <row r="264" spans="1:23" x14ac:dyDescent="0.35">
      <c r="A264" s="9" t="s">
        <v>155</v>
      </c>
    </row>
    <row r="265" spans="1:23" x14ac:dyDescent="0.35">
      <c r="A265" s="2" t="s">
        <v>53</v>
      </c>
    </row>
    <row r="266" spans="1:23" x14ac:dyDescent="0.35">
      <c r="A266" s="37" t="s">
        <v>156</v>
      </c>
      <c r="B266" s="4"/>
      <c r="C266" s="4"/>
    </row>
    <row r="267" spans="1:23" x14ac:dyDescent="0.35">
      <c r="A267" s="35" t="s">
        <v>157</v>
      </c>
      <c r="B267" s="6"/>
      <c r="C267" s="6"/>
    </row>
    <row r="268" spans="1:23" x14ac:dyDescent="0.35">
      <c r="A268" s="37" t="s">
        <v>158</v>
      </c>
      <c r="B268" s="4"/>
      <c r="C268" s="4"/>
    </row>
    <row r="269" spans="1:23" x14ac:dyDescent="0.35">
      <c r="A269" s="2" t="s">
        <v>22</v>
      </c>
      <c r="D269" s="10">
        <f>D273+D275</f>
        <v>0.48227299999999995</v>
      </c>
      <c r="E269" s="10">
        <f t="shared" ref="E269:W269" si="82">E273+E275</f>
        <v>0.38067300000000004</v>
      </c>
      <c r="F269" s="10">
        <f t="shared" si="82"/>
        <v>0.43334300000000003</v>
      </c>
      <c r="G269" s="10">
        <f t="shared" si="82"/>
        <v>0.51677000000000006</v>
      </c>
      <c r="H269" s="10">
        <f t="shared" si="82"/>
        <v>0.56627399999999994</v>
      </c>
      <c r="I269" s="10">
        <f t="shared" si="82"/>
        <v>0.35342399999999996</v>
      </c>
      <c r="J269" s="10">
        <f t="shared" si="82"/>
        <v>0.47735699999999998</v>
      </c>
      <c r="K269" s="10">
        <f t="shared" si="82"/>
        <v>0.52915699999999999</v>
      </c>
      <c r="L269" s="10">
        <f t="shared" si="82"/>
        <v>0.48619000000000001</v>
      </c>
      <c r="M269" s="10">
        <f t="shared" si="82"/>
        <v>0.53118500000000002</v>
      </c>
      <c r="N269" s="10">
        <f t="shared" si="82"/>
        <v>0.59545999999999999</v>
      </c>
      <c r="O269" s="10">
        <f t="shared" si="82"/>
        <v>0.62513800000000008</v>
      </c>
      <c r="P269" s="10">
        <f t="shared" si="82"/>
        <v>0.54488700000000001</v>
      </c>
      <c r="Q269" s="10">
        <f t="shared" si="82"/>
        <v>0.50837500000000002</v>
      </c>
      <c r="R269" s="10">
        <f t="shared" si="82"/>
        <v>0.518903</v>
      </c>
      <c r="S269" s="10">
        <f t="shared" si="82"/>
        <v>0.52014300000000002</v>
      </c>
      <c r="T269" s="10">
        <f t="shared" si="82"/>
        <v>0.466335</v>
      </c>
      <c r="U269" s="10">
        <f t="shared" si="82"/>
        <v>0.34675800000000001</v>
      </c>
      <c r="V269" s="10">
        <f t="shared" si="82"/>
        <v>0.31357500000000005</v>
      </c>
      <c r="W269" s="10">
        <f t="shared" si="82"/>
        <v>0.44341370000000002</v>
      </c>
    </row>
    <row r="270" spans="1:23" x14ac:dyDescent="0.35">
      <c r="A270" s="17" t="s">
        <v>6</v>
      </c>
      <c r="B270" s="17"/>
      <c r="C270" s="17"/>
      <c r="D270" s="17"/>
      <c r="E270" s="18">
        <f t="shared" ref="E270:W270" si="83">(E269-$D269)/$D269</f>
        <v>-0.21066906088460255</v>
      </c>
      <c r="F270" s="18">
        <f t="shared" si="83"/>
        <v>-0.10145705855397238</v>
      </c>
      <c r="G270" s="18">
        <f t="shared" si="83"/>
        <v>7.1530025524962237E-2</v>
      </c>
      <c r="H270" s="18">
        <f t="shared" si="83"/>
        <v>0.17417728133235741</v>
      </c>
      <c r="I270" s="18">
        <f t="shared" si="83"/>
        <v>-0.2671702541921277</v>
      </c>
      <c r="J270" s="18">
        <f t="shared" si="83"/>
        <v>-1.019339668610927E-2</v>
      </c>
      <c r="K270" s="18">
        <f t="shared" si="83"/>
        <v>9.7214648134977572E-2</v>
      </c>
      <c r="L270" s="18">
        <f t="shared" si="83"/>
        <v>8.1219558217027702E-3</v>
      </c>
      <c r="M270" s="18">
        <f t="shared" si="83"/>
        <v>0.10141973529515455</v>
      </c>
      <c r="N270" s="18">
        <f t="shared" si="83"/>
        <v>0.23469487199158992</v>
      </c>
      <c r="O270" s="18">
        <f t="shared" si="83"/>
        <v>0.29623263172518499</v>
      </c>
      <c r="P270" s="18">
        <f t="shared" si="83"/>
        <v>0.12983102931327289</v>
      </c>
      <c r="Q270" s="18">
        <f t="shared" si="83"/>
        <v>5.4122872315058218E-2</v>
      </c>
      <c r="R270" s="18">
        <f t="shared" si="83"/>
        <v>7.5952831694911502E-2</v>
      </c>
      <c r="S270" s="18">
        <f t="shared" si="83"/>
        <v>7.8523989524605514E-2</v>
      </c>
      <c r="T270" s="26">
        <f t="shared" si="83"/>
        <v>-3.3047672169082561E-2</v>
      </c>
      <c r="U270" s="26">
        <f t="shared" si="83"/>
        <v>-0.2809923010411115</v>
      </c>
      <c r="V270" s="26">
        <f t="shared" si="83"/>
        <v>-0.34979772867234932</v>
      </c>
      <c r="W270" s="26">
        <f t="shared" si="83"/>
        <v>-8.057531729953768E-2</v>
      </c>
    </row>
    <row r="271" spans="1:23" x14ac:dyDescent="0.35">
      <c r="A271" s="11" t="s">
        <v>7</v>
      </c>
      <c r="D271" s="10"/>
      <c r="E271" s="21">
        <f t="shared" ref="E271:W271" si="84">(E269-D269)/D269</f>
        <v>-0.21066906088460255</v>
      </c>
      <c r="F271" s="21">
        <f t="shared" si="84"/>
        <v>0.13836021992628841</v>
      </c>
      <c r="G271" s="21">
        <f t="shared" si="84"/>
        <v>0.19251955148692843</v>
      </c>
      <c r="H271" s="21">
        <f t="shared" si="84"/>
        <v>9.5795034541478558E-2</v>
      </c>
      <c r="I271" s="21">
        <f t="shared" si="84"/>
        <v>-0.37587810847752151</v>
      </c>
      <c r="J271" s="21">
        <f t="shared" si="84"/>
        <v>0.35066379193263625</v>
      </c>
      <c r="K271" s="21">
        <f t="shared" si="84"/>
        <v>0.10851417283081638</v>
      </c>
      <c r="L271" s="21">
        <f t="shared" si="84"/>
        <v>-8.1198963634611238E-2</v>
      </c>
      <c r="M271" s="21">
        <f t="shared" si="84"/>
        <v>9.2546123943314351E-2</v>
      </c>
      <c r="N271" s="21">
        <f t="shared" si="84"/>
        <v>0.1210030403719984</v>
      </c>
      <c r="O271" s="21">
        <f t="shared" si="84"/>
        <v>4.984045947670724E-2</v>
      </c>
      <c r="P271" s="21">
        <f t="shared" si="84"/>
        <v>-0.12837325518525519</v>
      </c>
      <c r="Q271" s="21">
        <f t="shared" si="84"/>
        <v>-6.7008388895312215E-2</v>
      </c>
      <c r="R271" s="21">
        <f t="shared" si="84"/>
        <v>2.070912220309807E-2</v>
      </c>
      <c r="S271" s="22">
        <f t="shared" si="84"/>
        <v>2.3896566410292848E-3</v>
      </c>
      <c r="T271" s="23">
        <f t="shared" si="84"/>
        <v>-0.10344847474636787</v>
      </c>
      <c r="U271" s="23">
        <f t="shared" si="84"/>
        <v>-0.2564186689825983</v>
      </c>
      <c r="V271" s="23">
        <f t="shared" si="84"/>
        <v>-9.569498036094326E-2</v>
      </c>
      <c r="W271" s="23">
        <f t="shared" si="84"/>
        <v>0.41405947540460802</v>
      </c>
    </row>
    <row r="272" spans="1:23" x14ac:dyDescent="0.35">
      <c r="A272" s="2" t="s">
        <v>23</v>
      </c>
      <c r="D272" s="12">
        <f t="shared" ref="D272:W272" si="85">D269/D$8</f>
        <v>1.3551212839827256E-2</v>
      </c>
      <c r="E272" s="12">
        <f t="shared" si="85"/>
        <v>1.0476227506122957E-2</v>
      </c>
      <c r="F272" s="12">
        <f t="shared" si="85"/>
        <v>1.1755624131292716E-2</v>
      </c>
      <c r="G272" s="12">
        <f t="shared" si="85"/>
        <v>1.4526791473890835E-2</v>
      </c>
      <c r="H272" s="12">
        <f t="shared" si="85"/>
        <v>1.5074396702902603E-2</v>
      </c>
      <c r="I272" s="12">
        <f t="shared" si="85"/>
        <v>9.8025369599869967E-3</v>
      </c>
      <c r="J272" s="12">
        <f t="shared" si="85"/>
        <v>1.3387849353161625E-2</v>
      </c>
      <c r="K272" s="12">
        <f t="shared" si="85"/>
        <v>1.4897677391257682E-2</v>
      </c>
      <c r="L272" s="12">
        <f t="shared" si="85"/>
        <v>1.3636220907572041E-2</v>
      </c>
      <c r="M272" s="12">
        <f t="shared" si="85"/>
        <v>1.3736856616673281E-2</v>
      </c>
      <c r="N272" s="12">
        <f t="shared" si="85"/>
        <v>1.5649573072078288E-2</v>
      </c>
      <c r="O272" s="12">
        <f t="shared" si="85"/>
        <v>1.6594208999512527E-2</v>
      </c>
      <c r="P272" s="12">
        <f t="shared" si="85"/>
        <v>1.4552841509258754E-2</v>
      </c>
      <c r="Q272" s="12">
        <f t="shared" si="85"/>
        <v>1.3816777102667389E-2</v>
      </c>
      <c r="R272" s="12">
        <f t="shared" si="85"/>
        <v>1.3960415508070026E-2</v>
      </c>
      <c r="S272" s="12">
        <f t="shared" si="85"/>
        <v>1.3492391895172423E-2</v>
      </c>
      <c r="T272" s="27">
        <f t="shared" si="85"/>
        <v>1.240493830493292E-2</v>
      </c>
      <c r="U272" s="27">
        <f t="shared" si="85"/>
        <v>1.0910051202730399E-2</v>
      </c>
      <c r="V272" s="27">
        <f t="shared" si="85"/>
        <v>1.0078680781578857E-2</v>
      </c>
      <c r="W272" s="27">
        <f t="shared" si="85"/>
        <v>1.4277784380976875E-2</v>
      </c>
    </row>
    <row r="273" spans="1:23" x14ac:dyDescent="0.35">
      <c r="A273" s="2" t="s">
        <v>159</v>
      </c>
      <c r="B273" s="2" t="s">
        <v>160</v>
      </c>
      <c r="D273" s="30">
        <v>0.42560399999999998</v>
      </c>
      <c r="E273" s="30">
        <v>0.34013900000000002</v>
      </c>
      <c r="F273" s="30">
        <v>0.38265900000000003</v>
      </c>
      <c r="G273" s="30">
        <v>0.47101300000000001</v>
      </c>
      <c r="H273" s="30">
        <v>0.50225399999999998</v>
      </c>
      <c r="I273" s="30">
        <v>0.30064999999999997</v>
      </c>
      <c r="J273" s="30">
        <v>0.43262499999999998</v>
      </c>
      <c r="K273" s="30">
        <v>0.46607300000000002</v>
      </c>
      <c r="L273" s="30">
        <v>0.42746099999999998</v>
      </c>
      <c r="M273" s="30">
        <v>0.46785199999999999</v>
      </c>
      <c r="N273" s="30">
        <v>0.53761800000000004</v>
      </c>
      <c r="O273" s="30">
        <v>0.57464400000000004</v>
      </c>
      <c r="P273" s="30">
        <v>0.48920599999999997</v>
      </c>
      <c r="Q273" s="30">
        <v>0.46568500000000002</v>
      </c>
      <c r="R273" s="30">
        <v>0.46254600000000001</v>
      </c>
      <c r="S273" s="30">
        <v>0.45985900000000002</v>
      </c>
      <c r="T273" s="30">
        <v>0.40536800000000001</v>
      </c>
      <c r="U273" s="2">
        <v>0.33364700000000003</v>
      </c>
      <c r="V273" s="2">
        <v>0.30844500000000002</v>
      </c>
      <c r="W273" s="2">
        <v>0.42789070000000001</v>
      </c>
    </row>
    <row r="274" spans="1:23" x14ac:dyDescent="0.35">
      <c r="A274" s="2" t="s">
        <v>161</v>
      </c>
      <c r="B274" s="2" t="s">
        <v>162</v>
      </c>
      <c r="D274" s="2" t="s">
        <v>295</v>
      </c>
      <c r="E274" s="2" t="s">
        <v>295</v>
      </c>
      <c r="F274" s="2" t="s">
        <v>295</v>
      </c>
      <c r="G274" s="2" t="s">
        <v>295</v>
      </c>
      <c r="H274" s="2" t="s">
        <v>295</v>
      </c>
      <c r="I274" s="2" t="s">
        <v>295</v>
      </c>
      <c r="J274" s="2" t="s">
        <v>295</v>
      </c>
      <c r="K274" s="2" t="s">
        <v>295</v>
      </c>
      <c r="L274" s="2" t="s">
        <v>295</v>
      </c>
      <c r="M274" s="2" t="s">
        <v>295</v>
      </c>
      <c r="N274" s="2" t="s">
        <v>295</v>
      </c>
      <c r="O274" s="2" t="s">
        <v>295</v>
      </c>
      <c r="P274" s="2" t="s">
        <v>295</v>
      </c>
      <c r="Q274" s="2" t="s">
        <v>295</v>
      </c>
      <c r="R274" s="2" t="s">
        <v>295</v>
      </c>
      <c r="S274" s="2" t="s">
        <v>295</v>
      </c>
      <c r="T274" s="30" t="s">
        <v>295</v>
      </c>
      <c r="U274" s="2" t="s">
        <v>295</v>
      </c>
      <c r="V274" s="2" t="s">
        <v>295</v>
      </c>
      <c r="W274" s="2" t="s">
        <v>295</v>
      </c>
    </row>
    <row r="275" spans="1:23" x14ac:dyDescent="0.35">
      <c r="A275" s="2" t="s">
        <v>163</v>
      </c>
      <c r="B275" s="2" t="s">
        <v>164</v>
      </c>
      <c r="D275" s="2">
        <v>5.6668999999999997E-2</v>
      </c>
      <c r="E275" s="2">
        <v>4.0534000000000001E-2</v>
      </c>
      <c r="F275" s="2">
        <v>5.0684E-2</v>
      </c>
      <c r="G275" s="2">
        <v>4.5756999999999999E-2</v>
      </c>
      <c r="H275" s="2">
        <v>6.4019999999999994E-2</v>
      </c>
      <c r="I275" s="2">
        <v>5.2774000000000001E-2</v>
      </c>
      <c r="J275" s="2">
        <v>4.4732000000000001E-2</v>
      </c>
      <c r="K275" s="2">
        <v>6.3084000000000001E-2</v>
      </c>
      <c r="L275" s="2">
        <v>5.8729000000000003E-2</v>
      </c>
      <c r="M275" s="2">
        <v>6.3333E-2</v>
      </c>
      <c r="N275" s="2">
        <v>5.7841999999999998E-2</v>
      </c>
      <c r="O275" s="2">
        <v>5.0493999999999997E-2</v>
      </c>
      <c r="P275" s="2">
        <v>5.5681000000000001E-2</v>
      </c>
      <c r="Q275" s="2">
        <v>4.2689999999999999E-2</v>
      </c>
      <c r="R275" s="2">
        <v>5.6356999999999997E-2</v>
      </c>
      <c r="S275" s="2">
        <v>6.0283999999999997E-2</v>
      </c>
      <c r="T275" s="2">
        <v>6.0967E-2</v>
      </c>
      <c r="U275" s="2">
        <v>1.3110999999999999E-2</v>
      </c>
      <c r="V275" s="2">
        <v>5.13E-3</v>
      </c>
      <c r="W275" s="2">
        <v>1.5523E-2</v>
      </c>
    </row>
    <row r="278" spans="1:23" x14ac:dyDescent="0.35">
      <c r="A278" s="9" t="s">
        <v>165</v>
      </c>
    </row>
    <row r="279" spans="1:23" x14ac:dyDescent="0.35">
      <c r="A279" s="2" t="s">
        <v>53</v>
      </c>
    </row>
    <row r="280" spans="1:23" x14ac:dyDescent="0.35">
      <c r="A280" s="35" t="s">
        <v>166</v>
      </c>
      <c r="B280" s="6"/>
      <c r="C280" s="6"/>
    </row>
    <row r="281" spans="1:23" x14ac:dyDescent="0.35">
      <c r="A281" s="6" t="s">
        <v>167</v>
      </c>
      <c r="B281" s="6"/>
      <c r="C281" s="6"/>
    </row>
    <row r="282" spans="1:23" hidden="1" x14ac:dyDescent="0.35">
      <c r="A282" s="2" t="s">
        <v>22</v>
      </c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</row>
    <row r="283" spans="1:23" hidden="1" x14ac:dyDescent="0.35">
      <c r="A283" s="17" t="s">
        <v>6</v>
      </c>
      <c r="B283" s="17"/>
      <c r="C283" s="17"/>
      <c r="D283" s="17"/>
      <c r="E283" s="18" t="e">
        <v>#DIV/0!</v>
      </c>
      <c r="F283" s="18" t="e">
        <v>#DIV/0!</v>
      </c>
      <c r="G283" s="18" t="e">
        <v>#DIV/0!</v>
      </c>
      <c r="H283" s="18" t="e">
        <v>#DIV/0!</v>
      </c>
      <c r="I283" s="18" t="e">
        <v>#DIV/0!</v>
      </c>
      <c r="J283" s="18" t="e">
        <v>#DIV/0!</v>
      </c>
      <c r="K283" s="18" t="e">
        <v>#DIV/0!</v>
      </c>
      <c r="L283" s="18" t="e">
        <v>#DIV/0!</v>
      </c>
      <c r="M283" s="18" t="e">
        <v>#DIV/0!</v>
      </c>
      <c r="N283" s="18" t="e">
        <v>#DIV/0!</v>
      </c>
      <c r="O283" s="18" t="e">
        <v>#DIV/0!</v>
      </c>
      <c r="P283" s="18" t="e">
        <v>#DIV/0!</v>
      </c>
      <c r="Q283" s="18" t="e">
        <v>#DIV/0!</v>
      </c>
      <c r="R283" s="18" t="e">
        <v>#DIV/0!</v>
      </c>
      <c r="S283" s="18" t="e">
        <v>#DIV/0!</v>
      </c>
    </row>
    <row r="284" spans="1:23" hidden="1" x14ac:dyDescent="0.35">
      <c r="A284" s="11" t="s">
        <v>7</v>
      </c>
      <c r="D284" s="10"/>
      <c r="E284" s="12" t="e">
        <v>#DIV/0!</v>
      </c>
      <c r="F284" s="12" t="e">
        <v>#DIV/0!</v>
      </c>
      <c r="G284" s="12" t="e">
        <v>#DIV/0!</v>
      </c>
      <c r="H284" s="12" t="e">
        <v>#DIV/0!</v>
      </c>
      <c r="I284" s="12" t="e">
        <v>#DIV/0!</v>
      </c>
      <c r="J284" s="12" t="e">
        <v>#DIV/0!</v>
      </c>
      <c r="K284" s="12" t="e">
        <v>#DIV/0!</v>
      </c>
      <c r="L284" s="12" t="e">
        <v>#DIV/0!</v>
      </c>
      <c r="M284" s="12" t="e">
        <v>#DIV/0!</v>
      </c>
      <c r="N284" s="12" t="e">
        <v>#DIV/0!</v>
      </c>
      <c r="O284" s="12" t="e">
        <v>#DIV/0!</v>
      </c>
      <c r="P284" s="12" t="e">
        <v>#DIV/0!</v>
      </c>
      <c r="Q284" s="12" t="e">
        <v>#DIV/0!</v>
      </c>
      <c r="R284" s="12" t="e">
        <v>#DIV/0!</v>
      </c>
      <c r="S284" s="12" t="e">
        <v>#DIV/0!</v>
      </c>
    </row>
    <row r="285" spans="1:23" hidden="1" x14ac:dyDescent="0.35">
      <c r="A285" s="2" t="s">
        <v>23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</row>
    <row r="288" spans="1:23" x14ac:dyDescent="0.35">
      <c r="A288" s="9" t="s">
        <v>171</v>
      </c>
    </row>
    <row r="289" spans="1:23" x14ac:dyDescent="0.35">
      <c r="A289" s="2" t="s">
        <v>53</v>
      </c>
    </row>
    <row r="290" spans="1:23" x14ac:dyDescent="0.35">
      <c r="A290" s="35" t="s">
        <v>172</v>
      </c>
      <c r="B290" s="6"/>
      <c r="C290" s="6"/>
    </row>
    <row r="291" spans="1:23" x14ac:dyDescent="0.35">
      <c r="A291" s="35" t="s">
        <v>173</v>
      </c>
      <c r="B291" s="6"/>
      <c r="C291" s="6"/>
    </row>
    <row r="294" spans="1:23" x14ac:dyDescent="0.35">
      <c r="A294" s="9" t="s">
        <v>174</v>
      </c>
    </row>
    <row r="295" spans="1:23" x14ac:dyDescent="0.35">
      <c r="A295" s="2" t="s">
        <v>53</v>
      </c>
    </row>
    <row r="296" spans="1:23" x14ac:dyDescent="0.35">
      <c r="A296" s="6" t="s">
        <v>175</v>
      </c>
      <c r="B296" s="6"/>
      <c r="C296" s="6"/>
    </row>
    <row r="297" spans="1:23" x14ac:dyDescent="0.35">
      <c r="A297" s="6" t="s">
        <v>176</v>
      </c>
      <c r="B297" s="6"/>
      <c r="C297" s="6"/>
    </row>
    <row r="298" spans="1:23" x14ac:dyDescent="0.35">
      <c r="A298" s="6" t="s">
        <v>177</v>
      </c>
      <c r="B298" s="6"/>
      <c r="C298" s="6"/>
    </row>
    <row r="299" spans="1:23" x14ac:dyDescent="0.35">
      <c r="A299" s="6" t="s">
        <v>178</v>
      </c>
      <c r="B299" s="6"/>
      <c r="C299" s="6"/>
    </row>
    <row r="300" spans="1:23" x14ac:dyDescent="0.35">
      <c r="A300" s="6" t="s">
        <v>179</v>
      </c>
      <c r="B300" s="6"/>
      <c r="C300" s="6"/>
    </row>
    <row r="301" spans="1:23" x14ac:dyDescent="0.35">
      <c r="A301" s="6" t="s">
        <v>180</v>
      </c>
      <c r="B301" s="6"/>
      <c r="C301" s="6"/>
    </row>
    <row r="302" spans="1:23" x14ac:dyDescent="0.35">
      <c r="A302" s="6" t="s">
        <v>181</v>
      </c>
      <c r="B302" s="6"/>
      <c r="C302" s="6"/>
    </row>
    <row r="303" spans="1:23" hidden="1" x14ac:dyDescent="0.35">
      <c r="A303" s="2" t="s">
        <v>22</v>
      </c>
      <c r="D303" s="10">
        <f>D313</f>
        <v>0</v>
      </c>
      <c r="E303" s="10">
        <f t="shared" ref="E303:W303" si="86">E313</f>
        <v>0</v>
      </c>
      <c r="F303" s="10">
        <f t="shared" si="86"/>
        <v>0</v>
      </c>
      <c r="G303" s="10">
        <f t="shared" si="86"/>
        <v>0</v>
      </c>
      <c r="H303" s="10">
        <f t="shared" si="86"/>
        <v>0</v>
      </c>
      <c r="I303" s="10">
        <f t="shared" si="86"/>
        <v>0</v>
      </c>
      <c r="J303" s="10">
        <f t="shared" si="86"/>
        <v>0</v>
      </c>
      <c r="K303" s="10">
        <f t="shared" si="86"/>
        <v>0</v>
      </c>
      <c r="L303" s="10">
        <f t="shared" si="86"/>
        <v>0</v>
      </c>
      <c r="M303" s="10">
        <f t="shared" si="86"/>
        <v>0</v>
      </c>
      <c r="N303" s="10">
        <f t="shared" si="86"/>
        <v>0</v>
      </c>
      <c r="O303" s="10">
        <f t="shared" si="86"/>
        <v>0</v>
      </c>
      <c r="P303" s="10">
        <f t="shared" si="86"/>
        <v>0</v>
      </c>
      <c r="Q303" s="10">
        <f t="shared" si="86"/>
        <v>0</v>
      </c>
      <c r="R303" s="10">
        <f t="shared" si="86"/>
        <v>0</v>
      </c>
      <c r="S303" s="10">
        <f t="shared" si="86"/>
        <v>0</v>
      </c>
      <c r="T303" s="10">
        <f t="shared" si="86"/>
        <v>0</v>
      </c>
      <c r="U303" s="10">
        <f t="shared" si="86"/>
        <v>0</v>
      </c>
      <c r="V303" s="10">
        <f t="shared" si="86"/>
        <v>0</v>
      </c>
      <c r="W303" s="10">
        <f t="shared" si="86"/>
        <v>0</v>
      </c>
    </row>
    <row r="304" spans="1:23" hidden="1" x14ac:dyDescent="0.35">
      <c r="A304" s="17" t="s">
        <v>6</v>
      </c>
      <c r="B304" s="17"/>
      <c r="C304" s="17"/>
      <c r="D304" s="17"/>
      <c r="E304" s="18" t="e">
        <f t="shared" ref="E304:W304" si="87">(E303-$D303)/$D303</f>
        <v>#DIV/0!</v>
      </c>
      <c r="F304" s="18" t="e">
        <f t="shared" si="87"/>
        <v>#DIV/0!</v>
      </c>
      <c r="G304" s="18" t="e">
        <f t="shared" si="87"/>
        <v>#DIV/0!</v>
      </c>
      <c r="H304" s="18" t="e">
        <f t="shared" si="87"/>
        <v>#DIV/0!</v>
      </c>
      <c r="I304" s="18" t="e">
        <f t="shared" si="87"/>
        <v>#DIV/0!</v>
      </c>
      <c r="J304" s="18" t="e">
        <f t="shared" si="87"/>
        <v>#DIV/0!</v>
      </c>
      <c r="K304" s="18" t="e">
        <f t="shared" si="87"/>
        <v>#DIV/0!</v>
      </c>
      <c r="L304" s="18" t="e">
        <f t="shared" si="87"/>
        <v>#DIV/0!</v>
      </c>
      <c r="M304" s="18" t="e">
        <f t="shared" si="87"/>
        <v>#DIV/0!</v>
      </c>
      <c r="N304" s="18" t="e">
        <f t="shared" si="87"/>
        <v>#DIV/0!</v>
      </c>
      <c r="O304" s="18" t="e">
        <f t="shared" si="87"/>
        <v>#DIV/0!</v>
      </c>
      <c r="P304" s="18" t="e">
        <f t="shared" si="87"/>
        <v>#DIV/0!</v>
      </c>
      <c r="Q304" s="18" t="e">
        <f t="shared" si="87"/>
        <v>#DIV/0!</v>
      </c>
      <c r="R304" s="18" t="e">
        <f t="shared" si="87"/>
        <v>#DIV/0!</v>
      </c>
      <c r="S304" s="18" t="e">
        <f t="shared" si="87"/>
        <v>#DIV/0!</v>
      </c>
      <c r="T304" s="26" t="e">
        <f t="shared" si="87"/>
        <v>#DIV/0!</v>
      </c>
      <c r="U304" s="26" t="e">
        <f t="shared" si="87"/>
        <v>#DIV/0!</v>
      </c>
      <c r="V304" s="26" t="e">
        <f t="shared" si="87"/>
        <v>#DIV/0!</v>
      </c>
      <c r="W304" s="26" t="e">
        <f t="shared" si="87"/>
        <v>#DIV/0!</v>
      </c>
    </row>
    <row r="305" spans="1:23" hidden="1" x14ac:dyDescent="0.35">
      <c r="A305" s="11" t="s">
        <v>7</v>
      </c>
      <c r="D305" s="10"/>
      <c r="E305" s="21" t="e">
        <f t="shared" ref="E305:W305" si="88">(E303-D303)/D303</f>
        <v>#DIV/0!</v>
      </c>
      <c r="F305" s="21" t="e">
        <f t="shared" si="88"/>
        <v>#DIV/0!</v>
      </c>
      <c r="G305" s="21" t="e">
        <f t="shared" si="88"/>
        <v>#DIV/0!</v>
      </c>
      <c r="H305" s="21" t="e">
        <f t="shared" si="88"/>
        <v>#DIV/0!</v>
      </c>
      <c r="I305" s="21" t="e">
        <f t="shared" si="88"/>
        <v>#DIV/0!</v>
      </c>
      <c r="J305" s="21" t="e">
        <f t="shared" si="88"/>
        <v>#DIV/0!</v>
      </c>
      <c r="K305" s="21" t="e">
        <f t="shared" si="88"/>
        <v>#DIV/0!</v>
      </c>
      <c r="L305" s="21" t="e">
        <f t="shared" si="88"/>
        <v>#DIV/0!</v>
      </c>
      <c r="M305" s="21" t="e">
        <f t="shared" si="88"/>
        <v>#DIV/0!</v>
      </c>
      <c r="N305" s="21" t="e">
        <f t="shared" si="88"/>
        <v>#DIV/0!</v>
      </c>
      <c r="O305" s="21" t="e">
        <f t="shared" si="88"/>
        <v>#DIV/0!</v>
      </c>
      <c r="P305" s="21" t="e">
        <f t="shared" si="88"/>
        <v>#DIV/0!</v>
      </c>
      <c r="Q305" s="21" t="e">
        <f t="shared" si="88"/>
        <v>#DIV/0!</v>
      </c>
      <c r="R305" s="21" t="e">
        <f t="shared" si="88"/>
        <v>#DIV/0!</v>
      </c>
      <c r="S305" s="22" t="e">
        <f t="shared" si="88"/>
        <v>#DIV/0!</v>
      </c>
      <c r="T305" s="23" t="e">
        <f t="shared" si="88"/>
        <v>#DIV/0!</v>
      </c>
      <c r="U305" s="23" t="e">
        <f t="shared" si="88"/>
        <v>#DIV/0!</v>
      </c>
      <c r="V305" s="23" t="e">
        <f t="shared" si="88"/>
        <v>#DIV/0!</v>
      </c>
      <c r="W305" s="23" t="e">
        <f t="shared" si="88"/>
        <v>#DIV/0!</v>
      </c>
    </row>
    <row r="306" spans="1:23" hidden="1" x14ac:dyDescent="0.35">
      <c r="A306" s="2" t="s">
        <v>23</v>
      </c>
      <c r="D306" s="12">
        <f t="shared" ref="D306:W306" si="89">D303/D$8</f>
        <v>0</v>
      </c>
      <c r="E306" s="12">
        <f t="shared" si="89"/>
        <v>0</v>
      </c>
      <c r="F306" s="12">
        <f t="shared" si="89"/>
        <v>0</v>
      </c>
      <c r="G306" s="12">
        <f t="shared" si="89"/>
        <v>0</v>
      </c>
      <c r="H306" s="12">
        <f t="shared" si="89"/>
        <v>0</v>
      </c>
      <c r="I306" s="12">
        <f t="shared" si="89"/>
        <v>0</v>
      </c>
      <c r="J306" s="12">
        <f t="shared" si="89"/>
        <v>0</v>
      </c>
      <c r="K306" s="12">
        <f t="shared" si="89"/>
        <v>0</v>
      </c>
      <c r="L306" s="12">
        <f t="shared" si="89"/>
        <v>0</v>
      </c>
      <c r="M306" s="12">
        <f t="shared" si="89"/>
        <v>0</v>
      </c>
      <c r="N306" s="12">
        <f t="shared" si="89"/>
        <v>0</v>
      </c>
      <c r="O306" s="12">
        <f t="shared" si="89"/>
        <v>0</v>
      </c>
      <c r="P306" s="12">
        <f t="shared" si="89"/>
        <v>0</v>
      </c>
      <c r="Q306" s="12">
        <f t="shared" si="89"/>
        <v>0</v>
      </c>
      <c r="R306" s="12">
        <f t="shared" si="89"/>
        <v>0</v>
      </c>
      <c r="S306" s="12">
        <f t="shared" si="89"/>
        <v>0</v>
      </c>
      <c r="T306" s="27">
        <f t="shared" si="89"/>
        <v>0</v>
      </c>
      <c r="U306" s="27">
        <f t="shared" si="89"/>
        <v>0</v>
      </c>
      <c r="V306" s="27">
        <f t="shared" si="89"/>
        <v>0</v>
      </c>
      <c r="W306" s="27">
        <f t="shared" si="89"/>
        <v>0</v>
      </c>
    </row>
    <row r="307" spans="1:23" hidden="1" x14ac:dyDescent="0.35">
      <c r="A307" s="2" t="s">
        <v>182</v>
      </c>
      <c r="B307" s="2" t="s">
        <v>183</v>
      </c>
      <c r="D307" s="2" t="s">
        <v>144</v>
      </c>
      <c r="E307" s="2" t="s">
        <v>144</v>
      </c>
      <c r="F307" s="2" t="s">
        <v>144</v>
      </c>
      <c r="G307" s="2" t="s">
        <v>144</v>
      </c>
      <c r="H307" s="2" t="s">
        <v>144</v>
      </c>
      <c r="I307" s="2" t="s">
        <v>144</v>
      </c>
      <c r="J307" s="2" t="s">
        <v>144</v>
      </c>
      <c r="K307" s="2" t="s">
        <v>144</v>
      </c>
      <c r="L307" s="2" t="s">
        <v>144</v>
      </c>
      <c r="M307" s="2" t="s">
        <v>144</v>
      </c>
      <c r="N307" s="2" t="s">
        <v>144</v>
      </c>
      <c r="O307" s="2" t="s">
        <v>144</v>
      </c>
      <c r="P307" s="2" t="s">
        <v>144</v>
      </c>
      <c r="Q307" s="2" t="s">
        <v>144</v>
      </c>
      <c r="R307" s="2" t="s">
        <v>144</v>
      </c>
      <c r="S307" s="2" t="s">
        <v>144</v>
      </c>
      <c r="T307" s="2" t="s">
        <v>144</v>
      </c>
    </row>
    <row r="308" spans="1:23" hidden="1" x14ac:dyDescent="0.35">
      <c r="A308" s="2" t="s">
        <v>184</v>
      </c>
      <c r="B308" s="2" t="s">
        <v>185</v>
      </c>
      <c r="D308" s="2" t="s">
        <v>144</v>
      </c>
      <c r="E308" s="2" t="s">
        <v>144</v>
      </c>
      <c r="F308" s="2" t="s">
        <v>144</v>
      </c>
      <c r="G308" s="2" t="s">
        <v>144</v>
      </c>
      <c r="H308" s="2" t="s">
        <v>144</v>
      </c>
      <c r="I308" s="2" t="s">
        <v>144</v>
      </c>
      <c r="J308" s="2" t="s">
        <v>144</v>
      </c>
      <c r="K308" s="2" t="s">
        <v>144</v>
      </c>
      <c r="L308" s="2" t="s">
        <v>144</v>
      </c>
      <c r="M308" s="2" t="s">
        <v>144</v>
      </c>
      <c r="N308" s="2" t="s">
        <v>144</v>
      </c>
      <c r="O308" s="2" t="s">
        <v>144</v>
      </c>
      <c r="P308" s="2" t="s">
        <v>144</v>
      </c>
      <c r="Q308" s="2" t="s">
        <v>144</v>
      </c>
      <c r="R308" s="2" t="s">
        <v>144</v>
      </c>
      <c r="S308" s="2" t="s">
        <v>144</v>
      </c>
      <c r="T308" s="2" t="s">
        <v>144</v>
      </c>
    </row>
    <row r="309" spans="1:23" hidden="1" x14ac:dyDescent="0.35">
      <c r="A309" s="2" t="s">
        <v>186</v>
      </c>
      <c r="B309" s="2" t="s">
        <v>187</v>
      </c>
      <c r="D309" s="2" t="s">
        <v>144</v>
      </c>
      <c r="E309" s="2" t="s">
        <v>144</v>
      </c>
      <c r="F309" s="2" t="s">
        <v>144</v>
      </c>
      <c r="G309" s="2" t="s">
        <v>144</v>
      </c>
      <c r="H309" s="2" t="s">
        <v>144</v>
      </c>
      <c r="I309" s="2" t="s">
        <v>144</v>
      </c>
      <c r="J309" s="2" t="s">
        <v>144</v>
      </c>
      <c r="K309" s="2" t="s">
        <v>144</v>
      </c>
      <c r="L309" s="2" t="s">
        <v>144</v>
      </c>
      <c r="M309" s="2" t="s">
        <v>144</v>
      </c>
      <c r="N309" s="2" t="s">
        <v>144</v>
      </c>
      <c r="O309" s="2" t="s">
        <v>144</v>
      </c>
      <c r="P309" s="2" t="s">
        <v>144</v>
      </c>
      <c r="Q309" s="2" t="s">
        <v>144</v>
      </c>
      <c r="R309" s="2" t="s">
        <v>144</v>
      </c>
      <c r="S309" s="2" t="s">
        <v>144</v>
      </c>
      <c r="T309" s="2" t="s">
        <v>144</v>
      </c>
    </row>
    <row r="310" spans="1:23" hidden="1" x14ac:dyDescent="0.35">
      <c r="A310" s="2" t="s">
        <v>188</v>
      </c>
      <c r="B310" s="2" t="s">
        <v>189</v>
      </c>
      <c r="D310" s="2" t="s">
        <v>144</v>
      </c>
      <c r="E310" s="2" t="s">
        <v>144</v>
      </c>
      <c r="F310" s="2" t="s">
        <v>144</v>
      </c>
      <c r="G310" s="2" t="s">
        <v>144</v>
      </c>
      <c r="H310" s="2" t="s">
        <v>144</v>
      </c>
      <c r="I310" s="2" t="s">
        <v>144</v>
      </c>
      <c r="J310" s="2" t="s">
        <v>144</v>
      </c>
      <c r="K310" s="2" t="s">
        <v>144</v>
      </c>
      <c r="L310" s="2" t="s">
        <v>144</v>
      </c>
      <c r="M310" s="2" t="s">
        <v>144</v>
      </c>
      <c r="N310" s="2" t="s">
        <v>144</v>
      </c>
      <c r="O310" s="2" t="s">
        <v>144</v>
      </c>
      <c r="P310" s="2" t="s">
        <v>144</v>
      </c>
      <c r="Q310" s="2" t="s">
        <v>144</v>
      </c>
      <c r="R310" s="2" t="s">
        <v>144</v>
      </c>
      <c r="S310" s="2" t="s">
        <v>144</v>
      </c>
      <c r="T310" s="2" t="s">
        <v>144</v>
      </c>
    </row>
    <row r="311" spans="1:23" hidden="1" x14ac:dyDescent="0.35">
      <c r="A311" s="2" t="s">
        <v>190</v>
      </c>
      <c r="B311" s="2" t="s">
        <v>191</v>
      </c>
      <c r="D311" s="2" t="s">
        <v>144</v>
      </c>
      <c r="E311" s="2" t="s">
        <v>144</v>
      </c>
      <c r="F311" s="2" t="s">
        <v>144</v>
      </c>
      <c r="G311" s="2" t="s">
        <v>144</v>
      </c>
      <c r="H311" s="2" t="s">
        <v>144</v>
      </c>
      <c r="I311" s="2" t="s">
        <v>144</v>
      </c>
      <c r="J311" s="2" t="s">
        <v>144</v>
      </c>
      <c r="K311" s="2" t="s">
        <v>144</v>
      </c>
      <c r="L311" s="2" t="s">
        <v>144</v>
      </c>
      <c r="M311" s="2" t="s">
        <v>144</v>
      </c>
      <c r="N311" s="2" t="s">
        <v>144</v>
      </c>
      <c r="O311" s="2" t="s">
        <v>144</v>
      </c>
      <c r="P311" s="2" t="s">
        <v>144</v>
      </c>
      <c r="Q311" s="2" t="s">
        <v>144</v>
      </c>
      <c r="R311" s="2" t="s">
        <v>144</v>
      </c>
      <c r="S311" s="2" t="s">
        <v>144</v>
      </c>
      <c r="T311" s="2" t="s">
        <v>144</v>
      </c>
    </row>
    <row r="312" spans="1:23" hidden="1" x14ac:dyDescent="0.35">
      <c r="A312" s="2" t="s">
        <v>192</v>
      </c>
      <c r="B312" s="2" t="s">
        <v>193</v>
      </c>
      <c r="D312" s="2" t="s">
        <v>144</v>
      </c>
      <c r="E312" s="2" t="s">
        <v>144</v>
      </c>
      <c r="F312" s="2" t="s">
        <v>144</v>
      </c>
      <c r="G312" s="2" t="s">
        <v>144</v>
      </c>
      <c r="H312" s="2" t="s">
        <v>144</v>
      </c>
      <c r="I312" s="2" t="s">
        <v>144</v>
      </c>
      <c r="J312" s="2" t="s">
        <v>144</v>
      </c>
      <c r="K312" s="2" t="s">
        <v>144</v>
      </c>
      <c r="L312" s="2" t="s">
        <v>144</v>
      </c>
      <c r="M312" s="2" t="s">
        <v>144</v>
      </c>
      <c r="N312" s="2" t="s">
        <v>144</v>
      </c>
      <c r="O312" s="2" t="s">
        <v>144</v>
      </c>
      <c r="P312" s="2" t="s">
        <v>144</v>
      </c>
      <c r="Q312" s="2" t="s">
        <v>144</v>
      </c>
      <c r="R312" s="2" t="s">
        <v>144</v>
      </c>
      <c r="S312" s="2" t="s">
        <v>144</v>
      </c>
      <c r="T312" s="2" t="s">
        <v>144</v>
      </c>
    </row>
    <row r="313" spans="1:23" hidden="1" x14ac:dyDescent="0.35">
      <c r="A313" s="2" t="s">
        <v>194</v>
      </c>
      <c r="B313" s="2" t="s">
        <v>195</v>
      </c>
      <c r="D313" s="2">
        <v>0</v>
      </c>
      <c r="E313" s="2">
        <v>0</v>
      </c>
      <c r="F313" s="2">
        <v>0</v>
      </c>
      <c r="G313" s="2">
        <v>0</v>
      </c>
      <c r="H313" s="2">
        <v>0</v>
      </c>
      <c r="I313" s="2">
        <v>0</v>
      </c>
      <c r="J313" s="2">
        <v>0</v>
      </c>
      <c r="K313" s="2">
        <v>0</v>
      </c>
      <c r="L313" s="2">
        <v>0</v>
      </c>
      <c r="M313" s="2">
        <v>0</v>
      </c>
      <c r="N313" s="2">
        <v>0</v>
      </c>
      <c r="O313" s="2">
        <v>0</v>
      </c>
      <c r="P313" s="2">
        <v>0</v>
      </c>
      <c r="Q313" s="2">
        <v>0</v>
      </c>
      <c r="R313" s="2">
        <v>0</v>
      </c>
      <c r="S313" s="2">
        <v>0</v>
      </c>
      <c r="T313" s="2">
        <v>0</v>
      </c>
      <c r="U313" s="2">
        <v>0</v>
      </c>
      <c r="V313" s="2">
        <v>0</v>
      </c>
      <c r="W313" s="2">
        <v>0</v>
      </c>
    </row>
    <row r="316" spans="1:23" x14ac:dyDescent="0.35">
      <c r="A316" s="9" t="s">
        <v>196</v>
      </c>
    </row>
    <row r="317" spans="1:23" x14ac:dyDescent="0.35">
      <c r="A317" s="2" t="s">
        <v>53</v>
      </c>
    </row>
    <row r="318" spans="1:23" x14ac:dyDescent="0.35">
      <c r="A318" s="37" t="s">
        <v>353</v>
      </c>
      <c r="B318" s="4"/>
      <c r="C318" s="4"/>
    </row>
    <row r="319" spans="1:23" x14ac:dyDescent="0.35">
      <c r="A319" s="35" t="s">
        <v>197</v>
      </c>
      <c r="B319" s="35"/>
      <c r="C319" s="35"/>
    </row>
    <row r="320" spans="1:23" x14ac:dyDescent="0.35">
      <c r="A320" s="35" t="s">
        <v>198</v>
      </c>
      <c r="B320" s="35"/>
      <c r="C320" s="35"/>
    </row>
    <row r="321" spans="1:23" x14ac:dyDescent="0.35">
      <c r="A321" s="35" t="s">
        <v>199</v>
      </c>
      <c r="B321" s="35"/>
      <c r="C321" s="35"/>
    </row>
    <row r="322" spans="1:23" x14ac:dyDescent="0.35">
      <c r="A322" s="35" t="s">
        <v>200</v>
      </c>
      <c r="B322" s="6"/>
      <c r="C322" s="6"/>
    </row>
    <row r="323" spans="1:23" x14ac:dyDescent="0.35">
      <c r="A323" s="6" t="s">
        <v>201</v>
      </c>
      <c r="B323" s="6"/>
      <c r="C323" s="6"/>
    </row>
    <row r="324" spans="1:23" x14ac:dyDescent="0.35">
      <c r="A324" s="2" t="s">
        <v>22</v>
      </c>
      <c r="D324" s="10">
        <f t="shared" ref="D324:W324" si="90">D328</f>
        <v>0</v>
      </c>
      <c r="E324" s="10">
        <f t="shared" si="90"/>
        <v>0</v>
      </c>
      <c r="F324" s="10">
        <f t="shared" si="90"/>
        <v>0</v>
      </c>
      <c r="G324" s="10">
        <f t="shared" si="90"/>
        <v>1.7240000000000001E-3</v>
      </c>
      <c r="H324" s="10">
        <f t="shared" si="90"/>
        <v>1.7799999999999999E-3</v>
      </c>
      <c r="I324" s="10">
        <f t="shared" si="90"/>
        <v>1.887E-3</v>
      </c>
      <c r="J324" s="10">
        <f t="shared" si="90"/>
        <v>1.4220000000000001E-3</v>
      </c>
      <c r="K324" s="10">
        <f t="shared" si="90"/>
        <v>1.4530000000000001E-3</v>
      </c>
      <c r="L324" s="10">
        <f t="shared" si="90"/>
        <v>1.3359999999999999E-3</v>
      </c>
      <c r="M324" s="10">
        <f t="shared" si="90"/>
        <v>1.4369999999999999E-3</v>
      </c>
      <c r="N324" s="10">
        <f t="shared" si="90"/>
        <v>1.4602E-3</v>
      </c>
      <c r="O324" s="10">
        <f t="shared" si="90"/>
        <v>1.2493999999999999E-3</v>
      </c>
      <c r="P324" s="10">
        <f t="shared" si="90"/>
        <v>1.4698000000000001E-3</v>
      </c>
      <c r="Q324" s="10">
        <f t="shared" si="90"/>
        <v>1.4300000000000001E-3</v>
      </c>
      <c r="R324" s="10">
        <f t="shared" si="90"/>
        <v>1.4777E-3</v>
      </c>
      <c r="S324" s="10">
        <f t="shared" si="90"/>
        <v>2.6947999999999998E-3</v>
      </c>
      <c r="T324" s="29">
        <f t="shared" si="90"/>
        <v>2.1708000000000001E-3</v>
      </c>
      <c r="U324" s="29">
        <f t="shared" si="90"/>
        <v>2E-3</v>
      </c>
      <c r="V324" s="29">
        <f t="shared" si="90"/>
        <v>1.8583E-3</v>
      </c>
      <c r="W324" s="29">
        <f t="shared" si="90"/>
        <v>2.2691999999999999E-3</v>
      </c>
    </row>
    <row r="325" spans="1:23" x14ac:dyDescent="0.35">
      <c r="A325" s="17" t="s">
        <v>6</v>
      </c>
      <c r="B325" s="17"/>
      <c r="C325" s="17"/>
      <c r="D325" s="17"/>
      <c r="E325" s="18">
        <v>0</v>
      </c>
      <c r="F325" s="18">
        <v>0</v>
      </c>
      <c r="G325" s="18">
        <v>0</v>
      </c>
      <c r="H325" s="18">
        <v>0</v>
      </c>
      <c r="I325" s="18">
        <v>0</v>
      </c>
      <c r="J325" s="18">
        <v>0</v>
      </c>
      <c r="K325" s="18">
        <v>0</v>
      </c>
      <c r="L325" s="18">
        <v>0</v>
      </c>
      <c r="M325" s="18">
        <v>0</v>
      </c>
      <c r="N325" s="18">
        <v>0</v>
      </c>
      <c r="O325" s="18">
        <v>0</v>
      </c>
      <c r="P325" s="18">
        <v>0</v>
      </c>
      <c r="Q325" s="18">
        <v>0</v>
      </c>
      <c r="R325" s="18">
        <v>0</v>
      </c>
      <c r="S325" s="18">
        <v>0</v>
      </c>
      <c r="T325" s="18">
        <v>0</v>
      </c>
      <c r="U325" s="18">
        <v>0</v>
      </c>
      <c r="V325" s="18">
        <v>0</v>
      </c>
      <c r="W325" s="18">
        <v>0</v>
      </c>
    </row>
    <row r="326" spans="1:23" x14ac:dyDescent="0.35">
      <c r="A326" s="11" t="s">
        <v>7</v>
      </c>
      <c r="D326" s="10"/>
      <c r="E326" s="21">
        <v>0</v>
      </c>
      <c r="F326" s="21">
        <v>0</v>
      </c>
      <c r="G326" s="21">
        <v>0</v>
      </c>
      <c r="H326" s="21">
        <f t="shared" ref="H326" si="91">(H324-G324)/G324</f>
        <v>3.248259860788854E-2</v>
      </c>
      <c r="I326" s="21">
        <f t="shared" ref="I326" si="92">(I324-H324)/H324</f>
        <v>6.0112359550561864E-2</v>
      </c>
      <c r="J326" s="21">
        <f t="shared" ref="J326" si="93">(J324-I324)/I324</f>
        <v>-0.24642289348171698</v>
      </c>
      <c r="K326" s="21">
        <f t="shared" ref="K326" si="94">(K324-J324)/J324</f>
        <v>2.1800281293952176E-2</v>
      </c>
      <c r="L326" s="21">
        <f t="shared" ref="L326" si="95">(L324-K324)/K324</f>
        <v>-8.0523055746730993E-2</v>
      </c>
      <c r="M326" s="21">
        <f t="shared" ref="M326" si="96">(M324-L324)/L324</f>
        <v>7.5598802395209552E-2</v>
      </c>
      <c r="N326" s="21">
        <f t="shared" ref="N326" si="97">(N324-M324)/M324</f>
        <v>1.6144745998608302E-2</v>
      </c>
      <c r="O326" s="21">
        <f t="shared" ref="O326" si="98">(O324-N324)/N324</f>
        <v>-0.14436378578276957</v>
      </c>
      <c r="P326" s="21">
        <f t="shared" ref="P326" si="99">(P324-O324)/O324</f>
        <v>0.17640467424363709</v>
      </c>
      <c r="Q326" s="21">
        <f t="shared" ref="Q326" si="100">(Q324-P324)/P324</f>
        <v>-2.7078514083548777E-2</v>
      </c>
      <c r="R326" s="21">
        <f t="shared" ref="R326" si="101">(R324-Q324)/Q324</f>
        <v>3.3356643356643297E-2</v>
      </c>
      <c r="S326" s="22">
        <f t="shared" ref="S326" si="102">(S324-R324)/R324</f>
        <v>0.82364485348852934</v>
      </c>
      <c r="T326" s="23">
        <f t="shared" ref="T326" si="103">(T324-S324)/S324</f>
        <v>-0.19444856761169652</v>
      </c>
      <c r="U326" s="23">
        <f t="shared" ref="U326" si="104">(U324-T324)/T324</f>
        <v>-7.8680670720471732E-2</v>
      </c>
      <c r="V326" s="23">
        <f t="shared" ref="V326:W326" si="105">(V324-U324)/U324</f>
        <v>-7.085000000000001E-2</v>
      </c>
      <c r="W326" s="23">
        <f t="shared" si="105"/>
        <v>0.22111607383092066</v>
      </c>
    </row>
    <row r="327" spans="1:23" x14ac:dyDescent="0.35">
      <c r="A327" s="2" t="s">
        <v>23</v>
      </c>
      <c r="D327" s="12">
        <f t="shared" ref="D327:W327" si="106">D324/D$8</f>
        <v>0</v>
      </c>
      <c r="E327" s="12">
        <f t="shared" si="106"/>
        <v>0</v>
      </c>
      <c r="F327" s="12">
        <f t="shared" si="106"/>
        <v>0</v>
      </c>
      <c r="G327" s="12">
        <f t="shared" si="106"/>
        <v>4.8462930319073857E-5</v>
      </c>
      <c r="H327" s="12">
        <f t="shared" si="106"/>
        <v>4.7384174677217446E-5</v>
      </c>
      <c r="I327" s="12">
        <f t="shared" si="106"/>
        <v>5.2337665929578818E-5</v>
      </c>
      <c r="J327" s="12">
        <f t="shared" si="106"/>
        <v>3.9881099010166046E-5</v>
      </c>
      <c r="K327" s="12">
        <f t="shared" si="106"/>
        <v>4.0907188697300454E-5</v>
      </c>
      <c r="L327" s="12">
        <f t="shared" si="106"/>
        <v>3.7470929333215911E-5</v>
      </c>
      <c r="M327" s="12">
        <f t="shared" si="106"/>
        <v>3.7161935969877732E-5</v>
      </c>
      <c r="N327" s="12">
        <f t="shared" si="106"/>
        <v>3.8376224431277863E-5</v>
      </c>
      <c r="O327" s="12">
        <f t="shared" si="106"/>
        <v>3.316516469002196E-5</v>
      </c>
      <c r="P327" s="12">
        <f t="shared" si="106"/>
        <v>3.9255417087044687E-5</v>
      </c>
      <c r="Q327" s="12">
        <f t="shared" si="106"/>
        <v>3.8864993866367086E-5</v>
      </c>
      <c r="R327" s="12">
        <f t="shared" si="106"/>
        <v>3.9755611349857444E-5</v>
      </c>
      <c r="S327" s="12">
        <f t="shared" si="106"/>
        <v>6.9902503117624665E-5</v>
      </c>
      <c r="T327" s="27">
        <f t="shared" si="106"/>
        <v>5.7745269114152665E-5</v>
      </c>
      <c r="U327" s="27">
        <f t="shared" si="106"/>
        <v>6.2926024505449902E-5</v>
      </c>
      <c r="V327" s="27">
        <f t="shared" si="106"/>
        <v>5.9728015614790685E-5</v>
      </c>
      <c r="W327" s="27">
        <f t="shared" si="106"/>
        <v>7.3067540126326095E-5</v>
      </c>
    </row>
    <row r="328" spans="1:23" x14ac:dyDescent="0.35">
      <c r="A328" s="2" t="s">
        <v>351</v>
      </c>
      <c r="B328" s="2" t="s">
        <v>352</v>
      </c>
      <c r="D328" s="2">
        <v>0</v>
      </c>
      <c r="E328" s="2">
        <v>0</v>
      </c>
      <c r="F328" s="2">
        <v>0</v>
      </c>
      <c r="G328" s="2">
        <v>1.7240000000000001E-3</v>
      </c>
      <c r="H328" s="2">
        <v>1.7799999999999999E-3</v>
      </c>
      <c r="I328" s="2">
        <v>1.887E-3</v>
      </c>
      <c r="J328" s="2">
        <v>1.4220000000000001E-3</v>
      </c>
      <c r="K328" s="2">
        <v>1.4530000000000001E-3</v>
      </c>
      <c r="L328" s="2">
        <v>1.3359999999999999E-3</v>
      </c>
      <c r="M328" s="2">
        <v>1.4369999999999999E-3</v>
      </c>
      <c r="N328" s="2">
        <v>1.4602E-3</v>
      </c>
      <c r="O328" s="2">
        <v>1.2493999999999999E-3</v>
      </c>
      <c r="P328" s="2">
        <v>1.4698000000000001E-3</v>
      </c>
      <c r="Q328" s="2">
        <v>1.4300000000000001E-3</v>
      </c>
      <c r="R328" s="2">
        <v>1.4777E-3</v>
      </c>
      <c r="S328" s="2">
        <v>2.6947999999999998E-3</v>
      </c>
      <c r="T328" s="2">
        <v>2.1708000000000001E-3</v>
      </c>
      <c r="U328" s="2">
        <v>2E-3</v>
      </c>
      <c r="V328" s="2">
        <v>1.8583E-3</v>
      </c>
      <c r="W328" s="2">
        <v>2.2691999999999999E-3</v>
      </c>
    </row>
    <row r="331" spans="1:23" x14ac:dyDescent="0.35">
      <c r="A331" s="9" t="s">
        <v>206</v>
      </c>
    </row>
    <row r="332" spans="1:23" x14ac:dyDescent="0.35">
      <c r="A332" s="2" t="s">
        <v>53</v>
      </c>
    </row>
    <row r="333" spans="1:23" x14ac:dyDescent="0.35">
      <c r="A333" s="4" t="s">
        <v>207</v>
      </c>
      <c r="B333" s="4"/>
      <c r="C333" s="4"/>
    </row>
    <row r="334" spans="1:23" x14ac:dyDescent="0.35">
      <c r="A334" s="6" t="s">
        <v>208</v>
      </c>
      <c r="B334" s="6"/>
      <c r="C334" s="6"/>
    </row>
    <row r="335" spans="1:23" x14ac:dyDescent="0.35">
      <c r="A335" s="4" t="s">
        <v>209</v>
      </c>
      <c r="B335" s="4"/>
      <c r="C335" s="4"/>
    </row>
    <row r="336" spans="1:23" x14ac:dyDescent="0.35">
      <c r="A336" s="6" t="s">
        <v>210</v>
      </c>
      <c r="B336" s="6"/>
      <c r="C336" s="6"/>
    </row>
    <row r="337" spans="1:23" x14ac:dyDescent="0.35">
      <c r="A337" s="6" t="s">
        <v>211</v>
      </c>
      <c r="B337" s="6"/>
      <c r="C337" s="6"/>
    </row>
    <row r="338" spans="1:23" x14ac:dyDescent="0.35">
      <c r="A338" s="6" t="s">
        <v>212</v>
      </c>
      <c r="B338" s="6"/>
      <c r="C338" s="6"/>
    </row>
    <row r="339" spans="1:23" x14ac:dyDescent="0.35">
      <c r="A339" s="6" t="s">
        <v>345</v>
      </c>
      <c r="B339" s="6"/>
      <c r="C339" s="6"/>
    </row>
    <row r="340" spans="1:23" x14ac:dyDescent="0.35">
      <c r="A340" s="2" t="s">
        <v>22</v>
      </c>
      <c r="D340" s="10">
        <f t="shared" ref="D340:M340" si="107">D346+D363+D370+D378+D386</f>
        <v>33.069322999999997</v>
      </c>
      <c r="E340" s="10">
        <f t="shared" si="107"/>
        <v>33.982380000000006</v>
      </c>
      <c r="F340" s="10">
        <f t="shared" si="107"/>
        <v>34.388507999999995</v>
      </c>
      <c r="G340" s="10">
        <f t="shared" si="107"/>
        <v>32.968067000000005</v>
      </c>
      <c r="H340" s="10">
        <f t="shared" si="107"/>
        <v>35.058481999999998</v>
      </c>
      <c r="I340" s="10">
        <f t="shared" si="107"/>
        <v>33.911024999999995</v>
      </c>
      <c r="J340" s="10">
        <f t="shared" si="107"/>
        <v>33.510669</v>
      </c>
      <c r="K340" s="10">
        <f t="shared" si="107"/>
        <v>33.417218999999996</v>
      </c>
      <c r="L340" s="10">
        <f t="shared" si="107"/>
        <v>33.660399999999996</v>
      </c>
      <c r="M340" s="10">
        <f t="shared" si="107"/>
        <v>36.686782000000001</v>
      </c>
      <c r="N340" s="10">
        <f>N346+N363+N370+N378+N386+N393</f>
        <v>36.077940000000005</v>
      </c>
      <c r="O340" s="10">
        <f t="shared" ref="O340:W340" si="108">O346+O363+O370+O378+O386</f>
        <v>35.678319999999999</v>
      </c>
      <c r="P340" s="10">
        <f t="shared" si="108"/>
        <v>35.573278999999999</v>
      </c>
      <c r="Q340" s="10">
        <f t="shared" si="108"/>
        <v>34.923598000000005</v>
      </c>
      <c r="R340" s="10">
        <f t="shared" si="108"/>
        <v>35.351195999999995</v>
      </c>
      <c r="S340" s="10">
        <f t="shared" si="108"/>
        <v>36.778386000000005</v>
      </c>
      <c r="T340" s="10">
        <f t="shared" si="108"/>
        <v>35.893143000000009</v>
      </c>
      <c r="U340" s="10">
        <f t="shared" si="108"/>
        <v>30.201371999999999</v>
      </c>
      <c r="V340" s="10">
        <f t="shared" si="108"/>
        <v>29.532999</v>
      </c>
      <c r="W340" s="10">
        <f t="shared" si="108"/>
        <v>29.304116999999994</v>
      </c>
    </row>
    <row r="341" spans="1:23" x14ac:dyDescent="0.35">
      <c r="A341" s="17" t="s">
        <v>6</v>
      </c>
      <c r="B341" s="17"/>
      <c r="C341" s="17"/>
      <c r="D341" s="17"/>
      <c r="E341" s="18">
        <f t="shared" ref="E341:W341" si="109">(E340-$D340)/$D340</f>
        <v>2.7610392870758473E-2</v>
      </c>
      <c r="F341" s="18">
        <f t="shared" si="109"/>
        <v>3.9891503070685709E-2</v>
      </c>
      <c r="G341" s="18">
        <f t="shared" si="109"/>
        <v>-3.0619314462528384E-3</v>
      </c>
      <c r="H341" s="18">
        <f t="shared" si="109"/>
        <v>6.0151186040306934E-2</v>
      </c>
      <c r="I341" s="18">
        <f t="shared" si="109"/>
        <v>2.5452652901300641E-2</v>
      </c>
      <c r="J341" s="18">
        <f t="shared" si="109"/>
        <v>1.3346085131528183E-2</v>
      </c>
      <c r="K341" s="18">
        <f t="shared" si="109"/>
        <v>1.0520203271170646E-2</v>
      </c>
      <c r="L341" s="18">
        <f t="shared" si="109"/>
        <v>1.7873876643921576E-2</v>
      </c>
      <c r="M341" s="18">
        <f t="shared" si="109"/>
        <v>0.10939017408974487</v>
      </c>
      <c r="N341" s="18">
        <f t="shared" si="109"/>
        <v>9.0979092617045967E-2</v>
      </c>
      <c r="O341" s="18">
        <f t="shared" si="109"/>
        <v>7.8894781123883373E-2</v>
      </c>
      <c r="P341" s="18">
        <f t="shared" si="109"/>
        <v>7.5718393146421606E-2</v>
      </c>
      <c r="Q341" s="18">
        <f t="shared" si="109"/>
        <v>5.6072360477413118E-2</v>
      </c>
      <c r="R341" s="18">
        <f t="shared" si="109"/>
        <v>6.900271287682537E-2</v>
      </c>
      <c r="S341" s="18">
        <f t="shared" si="109"/>
        <v>0.11216023382153931</v>
      </c>
      <c r="T341" s="26">
        <f t="shared" si="109"/>
        <v>8.5390922578004153E-2</v>
      </c>
      <c r="U341" s="26">
        <f t="shared" si="109"/>
        <v>-8.6725422228933993E-2</v>
      </c>
      <c r="V341" s="26">
        <f t="shared" si="109"/>
        <v>-0.10693669174902665</v>
      </c>
      <c r="W341" s="26">
        <f t="shared" si="109"/>
        <v>-0.11385797042171088</v>
      </c>
    </row>
    <row r="342" spans="1:23" x14ac:dyDescent="0.35">
      <c r="A342" s="11" t="s">
        <v>7</v>
      </c>
      <c r="D342" s="10"/>
      <c r="E342" s="21">
        <f t="shared" ref="E342:W342" si="110">(E340-D340)/D340</f>
        <v>2.7610392870758473E-2</v>
      </c>
      <c r="F342" s="21">
        <f t="shared" si="110"/>
        <v>1.1951134676264234E-2</v>
      </c>
      <c r="G342" s="21">
        <f t="shared" si="110"/>
        <v>-4.1305688516640203E-2</v>
      </c>
      <c r="H342" s="21">
        <f t="shared" si="110"/>
        <v>6.3407266188824252E-2</v>
      </c>
      <c r="I342" s="21">
        <f t="shared" si="110"/>
        <v>-3.2729797028861744E-2</v>
      </c>
      <c r="J342" s="21">
        <f t="shared" si="110"/>
        <v>-1.1806071919088118E-2</v>
      </c>
      <c r="K342" s="21">
        <f t="shared" si="110"/>
        <v>-2.7886641117192933E-3</v>
      </c>
      <c r="L342" s="21">
        <f t="shared" si="110"/>
        <v>7.2771166266109664E-3</v>
      </c>
      <c r="M342" s="21">
        <f t="shared" si="110"/>
        <v>8.9909270240401351E-2</v>
      </c>
      <c r="N342" s="21">
        <f t="shared" si="110"/>
        <v>-1.6595677429543852E-2</v>
      </c>
      <c r="O342" s="21">
        <f t="shared" si="110"/>
        <v>-1.107657477117612E-2</v>
      </c>
      <c r="P342" s="21">
        <f t="shared" si="110"/>
        <v>-2.9441128393937815E-3</v>
      </c>
      <c r="Q342" s="21">
        <f t="shared" si="110"/>
        <v>-1.8263174446190186E-2</v>
      </c>
      <c r="R342" s="21">
        <f t="shared" si="110"/>
        <v>1.2243812908394746E-2</v>
      </c>
      <c r="S342" s="22">
        <f t="shared" si="110"/>
        <v>4.0371759982321682E-2</v>
      </c>
      <c r="T342" s="23">
        <f t="shared" si="110"/>
        <v>-2.4069653301262199E-2</v>
      </c>
      <c r="U342" s="23">
        <f t="shared" si="110"/>
        <v>-0.15857544155439407</v>
      </c>
      <c r="V342" s="23">
        <f t="shared" si="110"/>
        <v>-2.2130550890204558E-2</v>
      </c>
      <c r="W342" s="23">
        <f t="shared" si="110"/>
        <v>-7.7500425879540981E-3</v>
      </c>
    </row>
    <row r="343" spans="1:23" x14ac:dyDescent="0.35">
      <c r="A343" s="2" t="s">
        <v>23</v>
      </c>
      <c r="D343" s="12">
        <f t="shared" ref="D343:W343" si="111">D340/D$8</f>
        <v>0.92920282587247227</v>
      </c>
      <c r="E343" s="12">
        <f t="shared" si="111"/>
        <v>0.93520460888879087</v>
      </c>
      <c r="F343" s="12">
        <f t="shared" si="111"/>
        <v>0.93288313064697603</v>
      </c>
      <c r="G343" s="12">
        <f t="shared" si="111"/>
        <v>0.92675703815287624</v>
      </c>
      <c r="H343" s="12">
        <f t="shared" si="111"/>
        <v>0.93326810955397965</v>
      </c>
      <c r="I343" s="12">
        <f t="shared" si="111"/>
        <v>0.94055320497063877</v>
      </c>
      <c r="J343" s="12">
        <f t="shared" si="111"/>
        <v>0.93983284689585234</v>
      </c>
      <c r="K343" s="12">
        <f t="shared" si="111"/>
        <v>0.9408151984666302</v>
      </c>
      <c r="L343" s="12">
        <f t="shared" si="111"/>
        <v>0.94407669889803958</v>
      </c>
      <c r="M343" s="12">
        <f t="shared" si="111"/>
        <v>0.94874867336455315</v>
      </c>
      <c r="N343" s="12">
        <f t="shared" si="111"/>
        <v>0.94818183978782167</v>
      </c>
      <c r="O343" s="12">
        <f t="shared" si="111"/>
        <v>0.94707648364279207</v>
      </c>
      <c r="P343" s="12">
        <f t="shared" si="111"/>
        <v>0.95009110375480188</v>
      </c>
      <c r="Q343" s="12">
        <f t="shared" si="111"/>
        <v>0.9491646308122168</v>
      </c>
      <c r="R343" s="12">
        <f t="shared" si="111"/>
        <v>0.95107830339624744</v>
      </c>
      <c r="S343" s="12">
        <f t="shared" si="111"/>
        <v>0.954023022868563</v>
      </c>
      <c r="T343" s="27">
        <f t="shared" si="111"/>
        <v>0.95479049285413919</v>
      </c>
      <c r="U343" s="27">
        <f t="shared" si="111"/>
        <v>0.9502261372851043</v>
      </c>
      <c r="V343" s="27">
        <f t="shared" si="111"/>
        <v>0.94922640339213127</v>
      </c>
      <c r="W343" s="27">
        <f t="shared" si="111"/>
        <v>0.94358352933370992</v>
      </c>
    </row>
    <row r="345" spans="1:23" x14ac:dyDescent="0.35">
      <c r="A345" s="9" t="s">
        <v>314</v>
      </c>
    </row>
    <row r="346" spans="1:23" x14ac:dyDescent="0.35">
      <c r="A346" s="2" t="s">
        <v>22</v>
      </c>
      <c r="D346" s="10">
        <f t="shared" ref="D346:W346" si="112">D350+D351+D352+D353+D354+D355+D356+D357+D358+D359+D360</f>
        <v>14.947307</v>
      </c>
      <c r="E346" s="10">
        <f t="shared" si="112"/>
        <v>15.432652000000001</v>
      </c>
      <c r="F346" s="10">
        <f t="shared" si="112"/>
        <v>15.197684999999998</v>
      </c>
      <c r="G346" s="10">
        <f t="shared" si="112"/>
        <v>14.666805000000002</v>
      </c>
      <c r="H346" s="10">
        <f t="shared" si="112"/>
        <v>14.456317000000002</v>
      </c>
      <c r="I346" s="10">
        <f t="shared" si="112"/>
        <v>14.429316999999998</v>
      </c>
      <c r="J346" s="10">
        <f t="shared" si="112"/>
        <v>14.135750999999999</v>
      </c>
      <c r="K346" s="10">
        <f t="shared" si="112"/>
        <v>13.981071</v>
      </c>
      <c r="L346" s="10">
        <f t="shared" si="112"/>
        <v>13.898432999999997</v>
      </c>
      <c r="M346" s="10">
        <f t="shared" si="112"/>
        <v>14.149302000000002</v>
      </c>
      <c r="N346" s="10">
        <f t="shared" si="112"/>
        <v>14.394026999999999</v>
      </c>
      <c r="O346" s="10">
        <f t="shared" si="112"/>
        <v>14.155309999999998</v>
      </c>
      <c r="P346" s="10">
        <f t="shared" si="112"/>
        <v>13.881961000000002</v>
      </c>
      <c r="Q346" s="10">
        <f t="shared" si="112"/>
        <v>13.513109000000002</v>
      </c>
      <c r="R346" s="10">
        <f t="shared" si="112"/>
        <v>12.957050999999996</v>
      </c>
      <c r="S346" s="10">
        <f t="shared" si="112"/>
        <v>12.803596000000001</v>
      </c>
      <c r="T346" s="10">
        <f t="shared" si="112"/>
        <v>12.916390000000003</v>
      </c>
      <c r="U346" s="10">
        <f t="shared" si="112"/>
        <v>13.104816</v>
      </c>
      <c r="V346" s="10">
        <f t="shared" si="112"/>
        <v>12.914301999999999</v>
      </c>
      <c r="W346" s="10">
        <f t="shared" si="112"/>
        <v>12.814879999999999</v>
      </c>
    </row>
    <row r="347" spans="1:23" x14ac:dyDescent="0.35">
      <c r="A347" s="17" t="s">
        <v>6</v>
      </c>
      <c r="B347" s="17"/>
      <c r="C347" s="17"/>
      <c r="D347" s="17"/>
      <c r="E347" s="18">
        <f t="shared" ref="E347:W347" si="113">(E346-$D346)/$D346</f>
        <v>3.2470397510401074E-2</v>
      </c>
      <c r="F347" s="18">
        <f t="shared" si="113"/>
        <v>1.6750709676331514E-2</v>
      </c>
      <c r="G347" s="18">
        <f t="shared" si="113"/>
        <v>-1.8766055985870798E-2</v>
      </c>
      <c r="H347" s="18">
        <f t="shared" si="113"/>
        <v>-3.2848057512968605E-2</v>
      </c>
      <c r="I347" s="18">
        <f t="shared" si="113"/>
        <v>-3.4654402963691239E-2</v>
      </c>
      <c r="J347" s="18">
        <f t="shared" si="113"/>
        <v>-5.4294462540978201E-2</v>
      </c>
      <c r="K347" s="18">
        <f t="shared" si="113"/>
        <v>-6.4642814923116271E-2</v>
      </c>
      <c r="L347" s="18">
        <f t="shared" si="113"/>
        <v>-7.0171436232627268E-2</v>
      </c>
      <c r="M347" s="18">
        <f t="shared" si="113"/>
        <v>-5.3387877829765458E-2</v>
      </c>
      <c r="N347" s="18">
        <f t="shared" si="113"/>
        <v>-3.7015363369468549E-2</v>
      </c>
      <c r="O347" s="18">
        <f t="shared" si="113"/>
        <v>-5.2985932516138326E-2</v>
      </c>
      <c r="P347" s="18">
        <f t="shared" si="113"/>
        <v>-7.1273440760934267E-2</v>
      </c>
      <c r="Q347" s="18">
        <f t="shared" si="113"/>
        <v>-9.5950260471668811E-2</v>
      </c>
      <c r="R347" s="18">
        <f t="shared" si="113"/>
        <v>-0.13315147671751199</v>
      </c>
      <c r="S347" s="18">
        <f t="shared" si="113"/>
        <v>-0.14341787453753374</v>
      </c>
      <c r="T347" s="26">
        <f t="shared" si="113"/>
        <v>-0.13587176606461598</v>
      </c>
      <c r="U347" s="26">
        <f t="shared" si="113"/>
        <v>-0.12326574947580864</v>
      </c>
      <c r="V347" s="26">
        <f t="shared" si="113"/>
        <v>-0.13601145677947213</v>
      </c>
      <c r="W347" s="26">
        <f t="shared" si="113"/>
        <v>-0.14266295594249864</v>
      </c>
    </row>
    <row r="348" spans="1:23" x14ac:dyDescent="0.35">
      <c r="A348" s="11" t="s">
        <v>7</v>
      </c>
      <c r="D348" s="10"/>
      <c r="E348" s="21">
        <f t="shared" ref="E348:W348" si="114">(E346-D346)/D346</f>
        <v>3.2470397510401074E-2</v>
      </c>
      <c r="F348" s="21">
        <f t="shared" si="114"/>
        <v>-1.5225315778519648E-2</v>
      </c>
      <c r="G348" s="21">
        <f t="shared" si="114"/>
        <v>-3.4931635969556965E-2</v>
      </c>
      <c r="H348" s="21">
        <f t="shared" si="114"/>
        <v>-1.4351319186421293E-2</v>
      </c>
      <c r="I348" s="21">
        <f t="shared" si="114"/>
        <v>-1.8676956239963866E-3</v>
      </c>
      <c r="J348" s="21">
        <f t="shared" si="114"/>
        <v>-2.0345107117682597E-2</v>
      </c>
      <c r="K348" s="21">
        <f t="shared" si="114"/>
        <v>-1.0942467789649029E-2</v>
      </c>
      <c r="L348" s="21">
        <f t="shared" si="114"/>
        <v>-5.9107059823959749E-3</v>
      </c>
      <c r="M348" s="21">
        <f t="shared" si="114"/>
        <v>1.8050164360255947E-2</v>
      </c>
      <c r="N348" s="21">
        <f t="shared" si="114"/>
        <v>1.7295906186750212E-2</v>
      </c>
      <c r="O348" s="21">
        <f t="shared" si="114"/>
        <v>-1.6584448535493311E-2</v>
      </c>
      <c r="P348" s="21">
        <f t="shared" si="114"/>
        <v>-1.931070389839545E-2</v>
      </c>
      <c r="Q348" s="21">
        <f t="shared" si="114"/>
        <v>-2.6570597626660985E-2</v>
      </c>
      <c r="R348" s="21">
        <f t="shared" si="114"/>
        <v>-4.1149523769844924E-2</v>
      </c>
      <c r="S348" s="22">
        <f t="shared" si="114"/>
        <v>-1.1843358492607285E-2</v>
      </c>
      <c r="T348" s="23">
        <f t="shared" si="114"/>
        <v>8.8095563152728908E-3</v>
      </c>
      <c r="U348" s="23">
        <f t="shared" si="114"/>
        <v>1.4588131823210367E-2</v>
      </c>
      <c r="V348" s="23">
        <f t="shared" si="114"/>
        <v>-1.4537708885038927E-2</v>
      </c>
      <c r="W348" s="23">
        <f t="shared" si="114"/>
        <v>-7.6985964862832362E-3</v>
      </c>
    </row>
    <row r="349" spans="1:23" x14ac:dyDescent="0.35">
      <c r="A349" s="2" t="s">
        <v>23</v>
      </c>
      <c r="D349" s="12">
        <f t="shared" ref="D349:W349" si="115">D346/D$8</f>
        <v>0.41999891874361583</v>
      </c>
      <c r="E349" s="12">
        <f t="shared" si="115"/>
        <v>0.42471090246700832</v>
      </c>
      <c r="F349" s="12">
        <f t="shared" si="115"/>
        <v>0.41227912421750279</v>
      </c>
      <c r="G349" s="12">
        <f t="shared" si="115"/>
        <v>0.41229486584596531</v>
      </c>
      <c r="H349" s="12">
        <f t="shared" si="115"/>
        <v>0.38483182579619563</v>
      </c>
      <c r="I349" s="12">
        <f t="shared" si="115"/>
        <v>0.40021026642182955</v>
      </c>
      <c r="J349" s="12">
        <f t="shared" si="115"/>
        <v>0.39644816119131759</v>
      </c>
      <c r="K349" s="12">
        <f t="shared" si="115"/>
        <v>0.39361755649508262</v>
      </c>
      <c r="L349" s="12">
        <f t="shared" si="115"/>
        <v>0.38981077903101496</v>
      </c>
      <c r="M349" s="12">
        <f t="shared" si="115"/>
        <v>0.36591193802537442</v>
      </c>
      <c r="N349" s="12">
        <f t="shared" si="115"/>
        <v>0.3782964050279915</v>
      </c>
      <c r="O349" s="12">
        <f t="shared" si="115"/>
        <v>0.37575091034761865</v>
      </c>
      <c r="P349" s="12">
        <f t="shared" si="115"/>
        <v>0.37075940198740509</v>
      </c>
      <c r="Q349" s="12">
        <f t="shared" si="115"/>
        <v>0.36726356531506987</v>
      </c>
      <c r="R349" s="12">
        <f t="shared" si="115"/>
        <v>0.34859273451734563</v>
      </c>
      <c r="S349" s="12">
        <f t="shared" si="115"/>
        <v>0.3321223873039954</v>
      </c>
      <c r="T349" s="27">
        <f t="shared" si="115"/>
        <v>0.34358780934832805</v>
      </c>
      <c r="U349" s="27">
        <f t="shared" si="115"/>
        <v>0.41231698637770597</v>
      </c>
      <c r="V349" s="27">
        <f t="shared" si="115"/>
        <v>0.41508132783195528</v>
      </c>
      <c r="W349" s="27">
        <f t="shared" si="115"/>
        <v>0.4126351835951233</v>
      </c>
    </row>
    <row r="350" spans="1:23" x14ac:dyDescent="0.35">
      <c r="A350" s="2" t="s">
        <v>214</v>
      </c>
      <c r="B350" s="2" t="s">
        <v>215</v>
      </c>
      <c r="D350" s="2">
        <v>5.7024660000000003</v>
      </c>
      <c r="E350" s="2">
        <v>5.6906290000000004</v>
      </c>
      <c r="F350" s="2">
        <v>5.8883159999999997</v>
      </c>
      <c r="G350" s="2">
        <v>5.9928169999999996</v>
      </c>
      <c r="H350" s="2">
        <v>5.8282030000000002</v>
      </c>
      <c r="I350" s="2">
        <v>5.6762439999999996</v>
      </c>
      <c r="J350" s="2">
        <v>5.6163239999999996</v>
      </c>
      <c r="K350" s="2">
        <v>5.6158229999999998</v>
      </c>
      <c r="L350" s="2">
        <v>5.4242530000000002</v>
      </c>
      <c r="M350" s="2">
        <v>5.5515939999999997</v>
      </c>
      <c r="N350" s="2">
        <v>5.5426909999999996</v>
      </c>
      <c r="O350" s="2">
        <v>5.2630749999999997</v>
      </c>
      <c r="P350" s="2">
        <v>5.1086130000000001</v>
      </c>
      <c r="Q350" s="2">
        <v>5.0503499999999999</v>
      </c>
      <c r="R350" s="2">
        <v>4.9671969999999996</v>
      </c>
      <c r="S350" s="2">
        <v>4.7925599999999999</v>
      </c>
      <c r="T350" s="30">
        <v>4.896217</v>
      </c>
      <c r="U350" s="2">
        <v>5.064953</v>
      </c>
      <c r="V350" s="2">
        <v>4.9464779999999999</v>
      </c>
      <c r="W350" s="2">
        <v>4.9984590000000004</v>
      </c>
    </row>
    <row r="351" spans="1:23" x14ac:dyDescent="0.35">
      <c r="A351" s="2" t="s">
        <v>216</v>
      </c>
      <c r="B351" s="2" t="s">
        <v>217</v>
      </c>
      <c r="D351" s="2">
        <v>2.4235329999999999</v>
      </c>
      <c r="E351" s="2">
        <v>2.727179</v>
      </c>
      <c r="F351" s="2">
        <v>2.7794140000000001</v>
      </c>
      <c r="G351" s="2">
        <v>2.5945550000000002</v>
      </c>
      <c r="H351" s="2">
        <v>2.6097410000000001</v>
      </c>
      <c r="I351" s="2">
        <v>2.6099160000000001</v>
      </c>
      <c r="J351" s="2">
        <v>2.631065</v>
      </c>
      <c r="K351" s="2">
        <v>2.6264110000000001</v>
      </c>
      <c r="L351" s="2">
        <v>2.7062469999999998</v>
      </c>
      <c r="M351" s="2">
        <v>2.861653</v>
      </c>
      <c r="N351" s="2">
        <v>3.0520209999999999</v>
      </c>
      <c r="O351" s="2">
        <v>3.0831019999999998</v>
      </c>
      <c r="P351" s="2">
        <v>3.0562469999999999</v>
      </c>
      <c r="Q351" s="2">
        <v>3.0679530000000002</v>
      </c>
      <c r="R351" s="2">
        <v>3.1022340000000002</v>
      </c>
      <c r="S351" s="2">
        <v>3.1437900000000001</v>
      </c>
      <c r="T351" s="2">
        <v>3.2292589999999999</v>
      </c>
      <c r="U351" s="2">
        <v>3.3578260000000002</v>
      </c>
      <c r="V351" s="2">
        <v>3.440493</v>
      </c>
      <c r="W351" s="2">
        <v>3.400957</v>
      </c>
    </row>
    <row r="352" spans="1:23" x14ac:dyDescent="0.35">
      <c r="A352" s="2" t="s">
        <v>218</v>
      </c>
      <c r="B352" s="2" t="s">
        <v>219</v>
      </c>
      <c r="D352" s="2">
        <v>4.2590999999999997E-2</v>
      </c>
      <c r="E352" s="2">
        <v>5.4567999999999998E-2</v>
      </c>
      <c r="F352" s="2">
        <v>6.6253000000000006E-2</v>
      </c>
      <c r="G352" s="2">
        <v>7.5313000000000005E-2</v>
      </c>
      <c r="H352" s="2">
        <v>8.2914000000000002E-2</v>
      </c>
      <c r="I352" s="2">
        <v>9.2063000000000006E-2</v>
      </c>
      <c r="J352" s="2">
        <v>9.8644999999999997E-2</v>
      </c>
      <c r="K352" s="2">
        <v>0.118717</v>
      </c>
      <c r="L352" s="2">
        <v>0.151257</v>
      </c>
      <c r="M352" s="2">
        <v>0.18141399999999999</v>
      </c>
      <c r="N352" s="2">
        <v>0.213451</v>
      </c>
      <c r="O352" s="2">
        <v>0.235981</v>
      </c>
      <c r="P352" s="2">
        <v>0.24029700000000001</v>
      </c>
      <c r="Q352" s="2">
        <v>0.23641000000000001</v>
      </c>
      <c r="R352" s="2">
        <v>0.22870299999999999</v>
      </c>
      <c r="S352" s="2">
        <v>0.21304799999999999</v>
      </c>
      <c r="T352" s="2">
        <v>0.201567</v>
      </c>
      <c r="U352" s="2">
        <v>0.19791300000000001</v>
      </c>
      <c r="V352" s="2">
        <v>0.20114499999999999</v>
      </c>
      <c r="W352" s="2">
        <v>0.196408</v>
      </c>
    </row>
    <row r="353" spans="1:23" x14ac:dyDescent="0.35">
      <c r="A353" s="2" t="s">
        <v>220</v>
      </c>
      <c r="B353" s="2" t="s">
        <v>221</v>
      </c>
      <c r="D353" s="2">
        <v>4.2232250000000002</v>
      </c>
      <c r="E353" s="2">
        <v>4.3002500000000001</v>
      </c>
      <c r="F353" s="2">
        <v>3.914104</v>
      </c>
      <c r="G353" s="2">
        <v>3.4638260000000001</v>
      </c>
      <c r="H353" s="2">
        <v>3.4674170000000002</v>
      </c>
      <c r="I353" s="2">
        <v>3.5218590000000001</v>
      </c>
      <c r="J353" s="2">
        <v>3.2452049999999999</v>
      </c>
      <c r="K353" s="2">
        <v>2.9792139999999998</v>
      </c>
      <c r="L353" s="2">
        <v>2.886733</v>
      </c>
      <c r="M353" s="2">
        <v>2.695541</v>
      </c>
      <c r="N353" s="2">
        <v>2.5690659999999998</v>
      </c>
      <c r="O353" s="2">
        <v>2.4148520000000002</v>
      </c>
      <c r="P353" s="2">
        <v>2.2673429999999999</v>
      </c>
      <c r="Q353" s="2">
        <v>2.106706</v>
      </c>
      <c r="R353" s="2">
        <v>1.984103</v>
      </c>
      <c r="S353" s="2">
        <v>1.9982169999999999</v>
      </c>
      <c r="T353" s="2">
        <v>2.046198</v>
      </c>
      <c r="U353" s="2">
        <v>1.934463</v>
      </c>
      <c r="V353" s="30">
        <v>1.795288</v>
      </c>
      <c r="W353" s="2">
        <v>1.749865</v>
      </c>
    </row>
    <row r="354" spans="1:23" x14ac:dyDescent="0.35">
      <c r="A354" s="2" t="s">
        <v>222</v>
      </c>
      <c r="B354" s="2" t="s">
        <v>223</v>
      </c>
      <c r="D354" s="2">
        <v>4.8431000000000002E-2</v>
      </c>
      <c r="E354" s="2">
        <v>4.2389999999999997E-2</v>
      </c>
      <c r="F354" s="2">
        <v>4.0112000000000002E-2</v>
      </c>
      <c r="G354" s="2">
        <v>3.5951999999999998E-2</v>
      </c>
      <c r="H354" s="2">
        <v>3.1016999999999999E-2</v>
      </c>
      <c r="I354" s="2">
        <v>3.0470000000000001E-2</v>
      </c>
      <c r="J354" s="2">
        <v>3.0709E-2</v>
      </c>
      <c r="K354" s="2">
        <v>2.8282000000000002E-2</v>
      </c>
      <c r="L354" s="2">
        <v>2.7167E-2</v>
      </c>
      <c r="M354" s="2">
        <v>2.6565999999999999E-2</v>
      </c>
      <c r="N354" s="2">
        <v>2.6263000000000002E-2</v>
      </c>
      <c r="O354" s="2">
        <v>2.6676999999999999E-2</v>
      </c>
      <c r="P354" s="2">
        <v>2.7462E-2</v>
      </c>
      <c r="Q354" s="2">
        <v>2.8354000000000001E-2</v>
      </c>
      <c r="R354" s="2">
        <v>2.9176000000000001E-2</v>
      </c>
      <c r="S354" s="2">
        <v>2.9607999999999999E-2</v>
      </c>
      <c r="T354" s="2">
        <v>2.9153999999999999E-2</v>
      </c>
      <c r="U354" s="2">
        <v>2.9399999999999999E-2</v>
      </c>
      <c r="V354" s="2">
        <v>2.87E-2</v>
      </c>
      <c r="W354" s="2">
        <v>2.7210999999999999E-2</v>
      </c>
    </row>
    <row r="355" spans="1:23" x14ac:dyDescent="0.35">
      <c r="A355" s="2" t="s">
        <v>224</v>
      </c>
      <c r="B355" s="2" t="s">
        <v>225</v>
      </c>
      <c r="D355" s="2">
        <v>0.42315700000000001</v>
      </c>
      <c r="E355" s="2">
        <v>0.41045999999999999</v>
      </c>
      <c r="F355" s="2">
        <v>0.384988</v>
      </c>
      <c r="G355" s="2">
        <v>0.360759</v>
      </c>
      <c r="H355" s="2">
        <v>0.33527200000000001</v>
      </c>
      <c r="I355" s="2">
        <v>0.30110500000000001</v>
      </c>
      <c r="J355" s="2">
        <v>0.25831100000000001</v>
      </c>
      <c r="K355" s="2">
        <v>0.20801600000000001</v>
      </c>
      <c r="L355" s="2">
        <v>0.16177900000000001</v>
      </c>
      <c r="M355" s="2">
        <v>0.125362</v>
      </c>
      <c r="N355" s="2">
        <v>0.10807700000000001</v>
      </c>
      <c r="O355" s="2">
        <v>0.101477</v>
      </c>
      <c r="P355" s="2">
        <v>9.3509999999999996E-2</v>
      </c>
      <c r="Q355" s="2">
        <v>8.1682000000000005E-2</v>
      </c>
      <c r="R355" s="2">
        <v>6.9820999999999994E-2</v>
      </c>
      <c r="S355" s="2">
        <v>7.0114999999999997E-2</v>
      </c>
      <c r="T355" s="2">
        <v>6.9685999999999998E-2</v>
      </c>
      <c r="U355" s="2">
        <v>6.8594000000000002E-2</v>
      </c>
      <c r="V355" s="2">
        <v>6.9804000000000005E-2</v>
      </c>
      <c r="W355" s="2">
        <v>7.1423E-2</v>
      </c>
    </row>
    <row r="356" spans="1:23" x14ac:dyDescent="0.35">
      <c r="A356" s="2" t="s">
        <v>226</v>
      </c>
      <c r="B356" s="2" t="s">
        <v>227</v>
      </c>
      <c r="D356" s="2">
        <v>0.53041499999999997</v>
      </c>
      <c r="E356" s="2">
        <v>0.53364500000000004</v>
      </c>
      <c r="F356" s="2">
        <v>0.52389699999999995</v>
      </c>
      <c r="G356" s="2">
        <v>0.48394500000000001</v>
      </c>
      <c r="H356" s="2">
        <v>0.44494499999999998</v>
      </c>
      <c r="I356" s="2">
        <v>0.470107</v>
      </c>
      <c r="J356" s="2">
        <v>0.47829199999999999</v>
      </c>
      <c r="K356" s="2">
        <v>0.425618</v>
      </c>
      <c r="L356" s="2">
        <v>0.366927</v>
      </c>
      <c r="M356" s="2">
        <v>0.35765000000000002</v>
      </c>
      <c r="N356" s="2">
        <v>0.35897499999999999</v>
      </c>
      <c r="O356" s="2">
        <v>0.35389500000000002</v>
      </c>
      <c r="P356" s="2">
        <v>0.36330299999999999</v>
      </c>
      <c r="Q356" s="2">
        <v>0.37493100000000001</v>
      </c>
      <c r="R356" s="2">
        <v>0.35992200000000002</v>
      </c>
      <c r="S356" s="2">
        <v>0.352244</v>
      </c>
      <c r="T356" s="2">
        <v>0.37951600000000002</v>
      </c>
      <c r="U356" s="2">
        <v>0.39174199999999998</v>
      </c>
      <c r="V356" s="30">
        <v>0.38497199999999998</v>
      </c>
      <c r="W356" s="2">
        <v>0.36064800000000002</v>
      </c>
    </row>
    <row r="357" spans="1:23" x14ac:dyDescent="0.35">
      <c r="A357" s="2" t="s">
        <v>228</v>
      </c>
      <c r="B357" s="2" t="s">
        <v>229</v>
      </c>
      <c r="D357" s="2">
        <v>0.51919599999999999</v>
      </c>
      <c r="E357" s="2">
        <v>0.60609900000000005</v>
      </c>
      <c r="F357" s="2">
        <v>0.68570500000000001</v>
      </c>
      <c r="G357" s="2">
        <v>0.763266</v>
      </c>
      <c r="H357" s="2">
        <v>0.82348299999999997</v>
      </c>
      <c r="I357" s="2">
        <v>0.90589399999999998</v>
      </c>
      <c r="J357" s="2">
        <v>0.87366900000000003</v>
      </c>
      <c r="K357" s="2">
        <v>0.90700800000000004</v>
      </c>
      <c r="L357" s="2">
        <v>0.95861300000000005</v>
      </c>
      <c r="M357" s="2">
        <v>1.0090380000000001</v>
      </c>
      <c r="N357" s="2">
        <v>0.96918099999999996</v>
      </c>
      <c r="O357" s="2">
        <v>1.1121810000000001</v>
      </c>
      <c r="P357" s="2">
        <v>1.206186</v>
      </c>
      <c r="Q357" s="2">
        <v>1.249738</v>
      </c>
      <c r="R357" s="2">
        <v>1.132906</v>
      </c>
      <c r="S357" s="2">
        <v>1.098625</v>
      </c>
      <c r="T357" s="2">
        <v>0.94657800000000003</v>
      </c>
      <c r="U357" s="2">
        <v>0.95484500000000005</v>
      </c>
      <c r="V357" s="30">
        <v>0.97964600000000002</v>
      </c>
      <c r="W357" s="2">
        <v>1.041649</v>
      </c>
    </row>
    <row r="358" spans="1:23" x14ac:dyDescent="0.35">
      <c r="A358" s="2" t="s">
        <v>230</v>
      </c>
      <c r="B358" s="2" t="s">
        <v>231</v>
      </c>
      <c r="D358" s="2">
        <v>9.2591000000000007E-2</v>
      </c>
      <c r="E358" s="2">
        <v>0.103435</v>
      </c>
      <c r="F358" s="2">
        <v>0.104104</v>
      </c>
      <c r="G358" s="2">
        <v>0.14044699999999999</v>
      </c>
      <c r="H358" s="2">
        <v>0.19137499999999999</v>
      </c>
      <c r="I358" s="2">
        <v>0.19703699999999999</v>
      </c>
      <c r="J358" s="2">
        <v>0.19440099999999999</v>
      </c>
      <c r="K358" s="2">
        <v>0.194275</v>
      </c>
      <c r="L358" s="2">
        <v>0.13721700000000001</v>
      </c>
      <c r="M358" s="2">
        <v>8.0717999999999998E-2</v>
      </c>
      <c r="N358" s="2">
        <v>0.126525</v>
      </c>
      <c r="O358" s="2">
        <v>0.154949</v>
      </c>
      <c r="P358" s="2">
        <v>0.134351</v>
      </c>
      <c r="Q358" s="2">
        <v>0.171295</v>
      </c>
      <c r="R358" s="2">
        <v>0.16458600000000001</v>
      </c>
      <c r="S358" s="2">
        <v>0.157004</v>
      </c>
      <c r="T358" s="2">
        <v>0.14324000000000001</v>
      </c>
      <c r="U358" s="2">
        <v>0.12717899999999999</v>
      </c>
      <c r="V358" s="2">
        <v>0.14806800000000001</v>
      </c>
      <c r="W358" s="2">
        <v>0.15110599999999999</v>
      </c>
    </row>
    <row r="359" spans="1:23" x14ac:dyDescent="0.35">
      <c r="A359" s="2" t="s">
        <v>232</v>
      </c>
      <c r="B359" s="2" t="s">
        <v>233</v>
      </c>
      <c r="D359" s="2">
        <v>1.1540999999999999E-2</v>
      </c>
      <c r="E359" s="2">
        <v>1.1209999999999999E-2</v>
      </c>
      <c r="F359" s="2">
        <v>1.0269E-2</v>
      </c>
      <c r="G359" s="2">
        <v>9.0329999999999994E-3</v>
      </c>
      <c r="H359" s="2">
        <v>8.5210000000000008E-3</v>
      </c>
      <c r="I359" s="2">
        <v>7.9469999999999992E-3</v>
      </c>
      <c r="J359" s="2">
        <v>6.8979999999999996E-3</v>
      </c>
      <c r="K359" s="2">
        <v>6.6480000000000003E-3</v>
      </c>
      <c r="L359" s="2">
        <v>6.3689999999999997E-3</v>
      </c>
      <c r="M359" s="2">
        <v>5.1840000000000002E-3</v>
      </c>
      <c r="N359" s="2">
        <v>4.6319999999999998E-3</v>
      </c>
      <c r="O359" s="2">
        <v>4.457E-3</v>
      </c>
      <c r="P359" s="2">
        <v>6.293E-3</v>
      </c>
      <c r="Q359" s="2">
        <v>7.26E-3</v>
      </c>
      <c r="R359" s="2">
        <v>5.953E-3</v>
      </c>
      <c r="S359" s="2">
        <v>4.6080000000000001E-3</v>
      </c>
      <c r="T359" s="2">
        <v>3.7399999999999998E-3</v>
      </c>
      <c r="U359" s="2">
        <v>3.542E-3</v>
      </c>
      <c r="V359" s="2">
        <v>4.1250000000000002E-3</v>
      </c>
      <c r="W359" s="2">
        <v>5.1000000000000004E-3</v>
      </c>
    </row>
    <row r="360" spans="1:23" x14ac:dyDescent="0.35">
      <c r="A360" s="2" t="s">
        <v>234</v>
      </c>
      <c r="B360" s="2" t="s">
        <v>235</v>
      </c>
      <c r="D360" s="2">
        <v>0.93016100000000002</v>
      </c>
      <c r="E360" s="2">
        <v>0.95278700000000005</v>
      </c>
      <c r="F360" s="2">
        <v>0.80052299999999998</v>
      </c>
      <c r="G360" s="2">
        <v>0.746892</v>
      </c>
      <c r="H360" s="2">
        <v>0.63342900000000002</v>
      </c>
      <c r="I360" s="2">
        <v>0.61667499999999997</v>
      </c>
      <c r="J360" s="2">
        <v>0.70223199999999997</v>
      </c>
      <c r="K360" s="2">
        <v>0.87105900000000003</v>
      </c>
      <c r="L360" s="2">
        <v>1.071871</v>
      </c>
      <c r="M360" s="2">
        <v>1.2545820000000001</v>
      </c>
      <c r="N360" s="2">
        <v>1.4231450000000001</v>
      </c>
      <c r="O360" s="2">
        <v>1.4046639999999999</v>
      </c>
      <c r="P360" s="2">
        <v>1.3783559999999999</v>
      </c>
      <c r="Q360" s="2">
        <v>1.1384300000000001</v>
      </c>
      <c r="R360" s="2">
        <v>0.91244999999999998</v>
      </c>
      <c r="S360" s="2">
        <v>0.94377699999999998</v>
      </c>
      <c r="T360" s="2">
        <v>0.97123499999999996</v>
      </c>
      <c r="U360" s="2">
        <v>0.97435899999999998</v>
      </c>
      <c r="V360" s="2">
        <v>0.91558300000000004</v>
      </c>
      <c r="W360" s="2">
        <v>0.81205400000000005</v>
      </c>
    </row>
    <row r="362" spans="1:23" x14ac:dyDescent="0.35">
      <c r="A362" s="9" t="s">
        <v>315</v>
      </c>
    </row>
    <row r="363" spans="1:23" x14ac:dyDescent="0.35">
      <c r="A363" s="2" t="s">
        <v>22</v>
      </c>
      <c r="D363" s="10">
        <f t="shared" ref="D363:W363" si="116">D367</f>
        <v>7.9395230000000003</v>
      </c>
      <c r="E363" s="10">
        <f t="shared" si="116"/>
        <v>8.0898020000000006</v>
      </c>
      <c r="F363" s="10">
        <f t="shared" si="116"/>
        <v>8.4653869999999998</v>
      </c>
      <c r="G363" s="10">
        <f t="shared" si="116"/>
        <v>7.8425890000000003</v>
      </c>
      <c r="H363" s="10">
        <f t="shared" si="116"/>
        <v>10.29486</v>
      </c>
      <c r="I363" s="10">
        <f t="shared" si="116"/>
        <v>9.2980350000000005</v>
      </c>
      <c r="J363" s="10">
        <f t="shared" si="116"/>
        <v>9.3856300000000008</v>
      </c>
      <c r="K363" s="10">
        <f t="shared" si="116"/>
        <v>9.6976300000000002</v>
      </c>
      <c r="L363" s="10">
        <f t="shared" si="116"/>
        <v>10.22865</v>
      </c>
      <c r="M363" s="10">
        <f t="shared" si="116"/>
        <v>12.87044</v>
      </c>
      <c r="N363" s="10">
        <f t="shared" si="116"/>
        <v>11.737130000000001</v>
      </c>
      <c r="O363" s="10">
        <f t="shared" si="116"/>
        <v>11.72899</v>
      </c>
      <c r="P363" s="10">
        <f t="shared" si="116"/>
        <v>12.08398</v>
      </c>
      <c r="Q363" s="10">
        <f t="shared" si="116"/>
        <v>12.093450000000001</v>
      </c>
      <c r="R363" s="10">
        <f t="shared" si="116"/>
        <v>13.2662</v>
      </c>
      <c r="S363" s="10">
        <f t="shared" si="116"/>
        <v>14.96946</v>
      </c>
      <c r="T363" s="10">
        <f t="shared" si="116"/>
        <v>13.85087</v>
      </c>
      <c r="U363" s="10">
        <f t="shared" si="116"/>
        <v>7.7891849999999998</v>
      </c>
      <c r="V363" s="10">
        <f t="shared" si="116"/>
        <v>7.5951890000000004</v>
      </c>
      <c r="W363" s="10">
        <f t="shared" si="116"/>
        <v>7.4406569999999999</v>
      </c>
    </row>
    <row r="364" spans="1:23" x14ac:dyDescent="0.35">
      <c r="A364" s="17" t="s">
        <v>6</v>
      </c>
      <c r="B364" s="17"/>
      <c r="C364" s="17"/>
      <c r="D364" s="17"/>
      <c r="E364" s="18">
        <f t="shared" ref="E364:W364" si="117">(E363-$D363)/$D363</f>
        <v>1.8927963304596545E-2</v>
      </c>
      <c r="F364" s="18">
        <f t="shared" si="117"/>
        <v>6.6233701949096863E-2</v>
      </c>
      <c r="G364" s="18">
        <f t="shared" si="117"/>
        <v>-1.2209045807915674E-2</v>
      </c>
      <c r="H364" s="18">
        <f t="shared" si="117"/>
        <v>0.29665976154990664</v>
      </c>
      <c r="I364" s="18">
        <f t="shared" si="117"/>
        <v>0.171107508599698</v>
      </c>
      <c r="J364" s="18">
        <f t="shared" si="117"/>
        <v>0.18214028726914708</v>
      </c>
      <c r="K364" s="18">
        <f t="shared" si="117"/>
        <v>0.22143735839042217</v>
      </c>
      <c r="L364" s="18">
        <f t="shared" si="117"/>
        <v>0.28832046963022834</v>
      </c>
      <c r="M364" s="18">
        <f t="shared" si="117"/>
        <v>0.6210596026990538</v>
      </c>
      <c r="N364" s="18">
        <f t="shared" si="117"/>
        <v>0.47831677041555265</v>
      </c>
      <c r="O364" s="18">
        <f t="shared" si="117"/>
        <v>0.47729151990617058</v>
      </c>
      <c r="P364" s="18">
        <f t="shared" si="117"/>
        <v>0.52200327400021385</v>
      </c>
      <c r="Q364" s="18">
        <f t="shared" si="117"/>
        <v>0.52319604087046545</v>
      </c>
      <c r="R364" s="18">
        <f t="shared" si="117"/>
        <v>0.67090642599057893</v>
      </c>
      <c r="S364" s="18">
        <f t="shared" si="117"/>
        <v>0.88543568675347362</v>
      </c>
      <c r="T364" s="26">
        <f t="shared" si="117"/>
        <v>0.74454687013313015</v>
      </c>
      <c r="U364" s="26">
        <f t="shared" si="117"/>
        <v>-1.8935394481507328E-2</v>
      </c>
      <c r="V364" s="26">
        <f t="shared" si="117"/>
        <v>-4.3369607972670386E-2</v>
      </c>
      <c r="W364" s="26">
        <f t="shared" si="117"/>
        <v>-6.2833245775596402E-2</v>
      </c>
    </row>
    <row r="365" spans="1:23" x14ac:dyDescent="0.35">
      <c r="A365" s="11" t="s">
        <v>7</v>
      </c>
      <c r="D365" s="10"/>
      <c r="E365" s="21">
        <f t="shared" ref="E365:W365" si="118">(E363-D363)/D363</f>
        <v>1.8927963304596545E-2</v>
      </c>
      <c r="F365" s="21">
        <f t="shared" si="118"/>
        <v>4.642697064773639E-2</v>
      </c>
      <c r="G365" s="21">
        <f t="shared" si="118"/>
        <v>-7.3569938385569328E-2</v>
      </c>
      <c r="H365" s="21">
        <f t="shared" si="118"/>
        <v>0.31268641006177927</v>
      </c>
      <c r="I365" s="21">
        <f t="shared" si="118"/>
        <v>-9.6827445929327779E-2</v>
      </c>
      <c r="J365" s="21">
        <f t="shared" si="118"/>
        <v>9.4208077298053097E-3</v>
      </c>
      <c r="K365" s="21">
        <f t="shared" si="118"/>
        <v>3.3242307655426365E-2</v>
      </c>
      <c r="L365" s="21">
        <f t="shared" si="118"/>
        <v>5.4757708842263504E-2</v>
      </c>
      <c r="M365" s="21">
        <f t="shared" si="118"/>
        <v>0.25827357471416074</v>
      </c>
      <c r="N365" s="21">
        <f t="shared" si="118"/>
        <v>-8.805526462187771E-2</v>
      </c>
      <c r="O365" s="21">
        <f t="shared" si="118"/>
        <v>-6.9352558930513026E-4</v>
      </c>
      <c r="P365" s="21">
        <f t="shared" si="118"/>
        <v>3.0266033136698116E-2</v>
      </c>
      <c r="Q365" s="21">
        <f t="shared" si="118"/>
        <v>7.8368219742173614E-4</v>
      </c>
      <c r="R365" s="21">
        <f t="shared" si="118"/>
        <v>9.6973981783527341E-2</v>
      </c>
      <c r="S365" s="22">
        <f t="shared" si="118"/>
        <v>0.1283909484253215</v>
      </c>
      <c r="T365" s="23">
        <f t="shared" si="118"/>
        <v>-7.4724806372440916E-2</v>
      </c>
      <c r="U365" s="23">
        <f t="shared" si="118"/>
        <v>-0.43763929630413112</v>
      </c>
      <c r="V365" s="23">
        <f t="shared" si="118"/>
        <v>-2.4905814921586712E-2</v>
      </c>
      <c r="W365" s="23">
        <f t="shared" si="118"/>
        <v>-2.0346037471878652E-2</v>
      </c>
    </row>
    <row r="366" spans="1:23" x14ac:dyDescent="0.35">
      <c r="A366" s="2" t="s">
        <v>23</v>
      </c>
      <c r="D366" s="12">
        <f t="shared" ref="D366:W366" si="119">D363/D$8</f>
        <v>0.22308975625777067</v>
      </c>
      <c r="E366" s="12">
        <f t="shared" si="119"/>
        <v>0.22263361528526715</v>
      </c>
      <c r="F366" s="12">
        <f t="shared" si="119"/>
        <v>0.2296469717935484</v>
      </c>
      <c r="G366" s="12">
        <f t="shared" si="119"/>
        <v>0.22046104653604126</v>
      </c>
      <c r="H366" s="12">
        <f t="shared" si="119"/>
        <v>0.27405249691994316</v>
      </c>
      <c r="I366" s="12">
        <f t="shared" si="119"/>
        <v>0.25788948046186083</v>
      </c>
      <c r="J366" s="12">
        <f t="shared" si="119"/>
        <v>0.26322731315245063</v>
      </c>
      <c r="K366" s="12">
        <f t="shared" si="119"/>
        <v>0.27302324867625721</v>
      </c>
      <c r="L366" s="12">
        <f t="shared" si="119"/>
        <v>0.28688399799715492</v>
      </c>
      <c r="M366" s="12">
        <f t="shared" si="119"/>
        <v>0.33283957354499177</v>
      </c>
      <c r="N366" s="12">
        <f t="shared" si="119"/>
        <v>0.30846920631357649</v>
      </c>
      <c r="O366" s="12">
        <f t="shared" si="119"/>
        <v>0.31134455338372075</v>
      </c>
      <c r="P366" s="12">
        <f t="shared" si="119"/>
        <v>0.32273892704552065</v>
      </c>
      <c r="Q366" s="12">
        <f t="shared" si="119"/>
        <v>0.32867962242882309</v>
      </c>
      <c r="R366" s="12">
        <f t="shared" si="119"/>
        <v>0.35690998936826068</v>
      </c>
      <c r="S366" s="12">
        <f t="shared" si="119"/>
        <v>0.38830441009320088</v>
      </c>
      <c r="T366" s="27">
        <f t="shared" si="119"/>
        <v>0.36844583361670524</v>
      </c>
      <c r="U366" s="27">
        <f t="shared" si="119"/>
        <v>0.24507122309374141</v>
      </c>
      <c r="V366" s="27">
        <f t="shared" si="119"/>
        <v>0.24411858536796344</v>
      </c>
      <c r="W366" s="27">
        <f t="shared" si="119"/>
        <v>0.23958686052958275</v>
      </c>
    </row>
    <row r="367" spans="1:23" x14ac:dyDescent="0.35">
      <c r="A367" s="2" t="s">
        <v>236</v>
      </c>
      <c r="B367" s="2" t="s">
        <v>237</v>
      </c>
      <c r="D367" s="2">
        <v>7.9395230000000003</v>
      </c>
      <c r="E367" s="2">
        <v>8.0898020000000006</v>
      </c>
      <c r="F367" s="2">
        <v>8.4653869999999998</v>
      </c>
      <c r="G367" s="2">
        <v>7.8425890000000003</v>
      </c>
      <c r="H367" s="2">
        <v>10.29486</v>
      </c>
      <c r="I367" s="2">
        <v>9.2980350000000005</v>
      </c>
      <c r="J367" s="2">
        <v>9.3856300000000008</v>
      </c>
      <c r="K367" s="2">
        <v>9.6976300000000002</v>
      </c>
      <c r="L367" s="2">
        <v>10.22865</v>
      </c>
      <c r="M367" s="2">
        <v>12.87044</v>
      </c>
      <c r="N367" s="2">
        <v>11.737130000000001</v>
      </c>
      <c r="O367" s="2">
        <v>11.72899</v>
      </c>
      <c r="P367" s="2">
        <v>12.08398</v>
      </c>
      <c r="Q367" s="2">
        <v>12.093450000000001</v>
      </c>
      <c r="R367" s="2">
        <v>13.2662</v>
      </c>
      <c r="S367" s="2">
        <v>14.96946</v>
      </c>
      <c r="T367" s="2">
        <v>13.85087</v>
      </c>
      <c r="U367" s="2">
        <v>7.7891849999999998</v>
      </c>
      <c r="V367" s="30">
        <v>7.5951890000000004</v>
      </c>
      <c r="W367" s="2">
        <v>7.4406569999999999</v>
      </c>
    </row>
    <row r="369" spans="1:23" x14ac:dyDescent="0.35">
      <c r="A369" s="9" t="s">
        <v>316</v>
      </c>
    </row>
    <row r="370" spans="1:23" x14ac:dyDescent="0.35">
      <c r="A370" s="2" t="s">
        <v>22</v>
      </c>
      <c r="D370" s="10">
        <f t="shared" ref="D370:W370" si="120">D374+D375</f>
        <v>9.6261060000000001</v>
      </c>
      <c r="E370" s="10">
        <f t="shared" si="120"/>
        <v>9.9553989999999999</v>
      </c>
      <c r="F370" s="10">
        <f t="shared" si="120"/>
        <v>10.004211999999999</v>
      </c>
      <c r="G370" s="10">
        <f t="shared" si="120"/>
        <v>9.7515470000000004</v>
      </c>
      <c r="H370" s="10">
        <f t="shared" si="120"/>
        <v>9.6784379999999999</v>
      </c>
      <c r="I370" s="10">
        <f t="shared" si="120"/>
        <v>9.6662490000000005</v>
      </c>
      <c r="J370" s="10">
        <f t="shared" si="120"/>
        <v>9.4878330000000002</v>
      </c>
      <c r="K370" s="10">
        <f t="shared" si="120"/>
        <v>9.3075969999999995</v>
      </c>
      <c r="L370" s="10">
        <f t="shared" si="120"/>
        <v>9.0813290000000002</v>
      </c>
      <c r="M370" s="10">
        <f t="shared" si="120"/>
        <v>9.1702929999999991</v>
      </c>
      <c r="N370" s="10">
        <f t="shared" si="120"/>
        <v>9.220168000000001</v>
      </c>
      <c r="O370" s="10">
        <f t="shared" si="120"/>
        <v>9.0120740000000001</v>
      </c>
      <c r="P370" s="10">
        <f t="shared" si="120"/>
        <v>8.8033160000000006</v>
      </c>
      <c r="Q370" s="10">
        <f t="shared" si="120"/>
        <v>8.6806490000000007</v>
      </c>
      <c r="R370" s="10">
        <f t="shared" si="120"/>
        <v>8.5269720000000007</v>
      </c>
      <c r="S370" s="10">
        <f t="shared" si="120"/>
        <v>8.4067080000000001</v>
      </c>
      <c r="T370" s="10">
        <f t="shared" si="120"/>
        <v>8.5632319999999993</v>
      </c>
      <c r="U370" s="10">
        <f t="shared" si="120"/>
        <v>8.7192209999999992</v>
      </c>
      <c r="V370" s="10">
        <f t="shared" si="120"/>
        <v>8.5935360000000003</v>
      </c>
      <c r="W370" s="10">
        <f t="shared" si="120"/>
        <v>8.5689089999999997</v>
      </c>
    </row>
    <row r="371" spans="1:23" x14ac:dyDescent="0.35">
      <c r="A371" s="17" t="s">
        <v>6</v>
      </c>
      <c r="B371" s="17"/>
      <c r="C371" s="17"/>
      <c r="D371" s="17"/>
      <c r="E371" s="18">
        <f t="shared" ref="E371:W371" si="121">(E370-$D370)/$D370</f>
        <v>3.4208328892285193E-2</v>
      </c>
      <c r="F371" s="18">
        <f t="shared" si="121"/>
        <v>3.9279226719506198E-2</v>
      </c>
      <c r="G371" s="18">
        <f t="shared" si="121"/>
        <v>1.3031333750116647E-2</v>
      </c>
      <c r="H371" s="18">
        <f t="shared" si="121"/>
        <v>5.4364662097009762E-3</v>
      </c>
      <c r="I371" s="18">
        <f t="shared" si="121"/>
        <v>4.1702221022706879E-3</v>
      </c>
      <c r="J371" s="18">
        <f t="shared" si="121"/>
        <v>-1.4364375376709945E-2</v>
      </c>
      <c r="K371" s="18">
        <f t="shared" si="121"/>
        <v>-3.3088042039013554E-2</v>
      </c>
      <c r="L371" s="18">
        <f t="shared" si="121"/>
        <v>-5.6593704661053998E-2</v>
      </c>
      <c r="M371" s="18">
        <f t="shared" si="121"/>
        <v>-4.7351753658229079E-2</v>
      </c>
      <c r="N371" s="18">
        <f t="shared" si="121"/>
        <v>-4.2170530846013854E-2</v>
      </c>
      <c r="O371" s="18">
        <f t="shared" si="121"/>
        <v>-6.3788202623158305E-2</v>
      </c>
      <c r="P371" s="18">
        <f t="shared" si="121"/>
        <v>-8.5474853486965499E-2</v>
      </c>
      <c r="Q371" s="18">
        <f t="shared" si="121"/>
        <v>-9.8218012558764611E-2</v>
      </c>
      <c r="R371" s="18">
        <f t="shared" si="121"/>
        <v>-0.1141826196387199</v>
      </c>
      <c r="S371" s="18">
        <f t="shared" si="121"/>
        <v>-0.12667614505803282</v>
      </c>
      <c r="T371" s="26">
        <f t="shared" si="121"/>
        <v>-0.11041577975559387</v>
      </c>
      <c r="U371" s="26">
        <f t="shared" si="121"/>
        <v>-9.4210992482318484E-2</v>
      </c>
      <c r="V371" s="26">
        <f t="shared" si="121"/>
        <v>-0.10726767396910025</v>
      </c>
      <c r="W371" s="26">
        <f t="shared" si="121"/>
        <v>-0.1098260293414596</v>
      </c>
    </row>
    <row r="372" spans="1:23" x14ac:dyDescent="0.35">
      <c r="A372" s="11" t="s">
        <v>7</v>
      </c>
      <c r="D372" s="10"/>
      <c r="E372" s="21">
        <f t="shared" ref="E372:W372" si="122">(E370-D370)/D370</f>
        <v>3.4208328892285193E-2</v>
      </c>
      <c r="F372" s="21">
        <f t="shared" si="122"/>
        <v>4.9031686223725548E-3</v>
      </c>
      <c r="G372" s="21">
        <f t="shared" si="122"/>
        <v>-2.5255862230828235E-2</v>
      </c>
      <c r="H372" s="21">
        <f t="shared" si="122"/>
        <v>-7.4971694234771706E-3</v>
      </c>
      <c r="I372" s="21">
        <f t="shared" si="122"/>
        <v>-1.2593974358258368E-3</v>
      </c>
      <c r="J372" s="21">
        <f t="shared" si="122"/>
        <v>-1.845762508290448E-2</v>
      </c>
      <c r="K372" s="21">
        <f t="shared" si="122"/>
        <v>-1.8996540095088176E-2</v>
      </c>
      <c r="L372" s="21">
        <f t="shared" si="122"/>
        <v>-2.4310034050679167E-2</v>
      </c>
      <c r="M372" s="21">
        <f t="shared" si="122"/>
        <v>9.7963635058259564E-3</v>
      </c>
      <c r="N372" s="21">
        <f t="shared" si="122"/>
        <v>5.4387575184350048E-3</v>
      </c>
      <c r="O372" s="21">
        <f t="shared" si="122"/>
        <v>-2.256943691264637E-2</v>
      </c>
      <c r="P372" s="21">
        <f t="shared" si="122"/>
        <v>-2.3164257195402473E-2</v>
      </c>
      <c r="Q372" s="21">
        <f t="shared" si="122"/>
        <v>-1.3934181165369942E-2</v>
      </c>
      <c r="R372" s="21">
        <f t="shared" si="122"/>
        <v>-1.7703399826441556E-2</v>
      </c>
      <c r="S372" s="22">
        <f t="shared" si="122"/>
        <v>-1.4103951555135935E-2</v>
      </c>
      <c r="T372" s="23">
        <f t="shared" si="122"/>
        <v>1.8618940969520912E-2</v>
      </c>
      <c r="U372" s="23">
        <f t="shared" si="122"/>
        <v>1.821613615046281E-2</v>
      </c>
      <c r="V372" s="23">
        <f t="shared" si="122"/>
        <v>-1.4414705166894949E-2</v>
      </c>
      <c r="W372" s="23">
        <f t="shared" si="122"/>
        <v>-2.8657586353278345E-3</v>
      </c>
    </row>
    <row r="373" spans="1:23" x14ac:dyDescent="0.35">
      <c r="A373" s="2" t="s">
        <v>23</v>
      </c>
      <c r="D373" s="12">
        <f t="shared" ref="D373:W373" si="123">D370/D$8</f>
        <v>0.27048043582107689</v>
      </c>
      <c r="E373" s="12">
        <f t="shared" si="123"/>
        <v>0.27397536688504037</v>
      </c>
      <c r="F373" s="12">
        <f t="shared" si="123"/>
        <v>0.27139184433986047</v>
      </c>
      <c r="G373" s="12">
        <f t="shared" si="123"/>
        <v>0.27412328466599406</v>
      </c>
      <c r="H373" s="12">
        <f t="shared" si="123"/>
        <v>0.25764314426663992</v>
      </c>
      <c r="I373" s="12">
        <f t="shared" si="123"/>
        <v>0.26810223156021484</v>
      </c>
      <c r="J373" s="12">
        <f t="shared" si="123"/>
        <v>0.26609367599502159</v>
      </c>
      <c r="K373" s="12">
        <f t="shared" si="123"/>
        <v>0.26204241348756196</v>
      </c>
      <c r="L373" s="12">
        <f t="shared" si="123"/>
        <v>0.25470496797206915</v>
      </c>
      <c r="M373" s="12">
        <f t="shared" si="123"/>
        <v>0.23715089860196098</v>
      </c>
      <c r="N373" s="12">
        <f t="shared" si="123"/>
        <v>0.24231970720592139</v>
      </c>
      <c r="O373" s="12">
        <f t="shared" si="123"/>
        <v>0.23922436242089404</v>
      </c>
      <c r="P373" s="12">
        <f t="shared" si="123"/>
        <v>0.23511895586409978</v>
      </c>
      <c r="Q373" s="12">
        <f t="shared" si="123"/>
        <v>0.23592543366509483</v>
      </c>
      <c r="R373" s="12">
        <f t="shared" si="123"/>
        <v>0.22940717657380838</v>
      </c>
      <c r="S373" s="12">
        <f t="shared" si="123"/>
        <v>0.21806810604830051</v>
      </c>
      <c r="T373" s="27">
        <f t="shared" si="123"/>
        <v>0.22778981772937337</v>
      </c>
      <c r="U373" s="27">
        <f t="shared" si="123"/>
        <v>0.27433295715721667</v>
      </c>
      <c r="V373" s="27">
        <f t="shared" si="123"/>
        <v>0.27620666867258564</v>
      </c>
      <c r="W373" s="27">
        <f t="shared" si="123"/>
        <v>0.27591622695061557</v>
      </c>
    </row>
    <row r="374" spans="1:23" ht="17.55" customHeight="1" x14ac:dyDescent="0.35">
      <c r="A374" s="2" t="s">
        <v>238</v>
      </c>
      <c r="B374" s="2" t="s">
        <v>239</v>
      </c>
      <c r="D374" s="2">
        <v>7.6626459999999996</v>
      </c>
      <c r="E374" s="2">
        <v>7.9821479999999996</v>
      </c>
      <c r="F374" s="2">
        <v>8.0216759999999994</v>
      </c>
      <c r="G374" s="2">
        <v>7.808503</v>
      </c>
      <c r="H374" s="31">
        <v>7.7952979999999998</v>
      </c>
      <c r="I374" s="2">
        <v>7.844112</v>
      </c>
      <c r="J374" s="2">
        <v>7.7149559999999999</v>
      </c>
      <c r="K374" s="2">
        <v>7.5806680000000002</v>
      </c>
      <c r="L374" s="2">
        <v>7.4233549999999999</v>
      </c>
      <c r="M374" s="2">
        <v>7.5006589999999997</v>
      </c>
      <c r="N374" s="2">
        <v>7.5579470000000004</v>
      </c>
      <c r="O374" s="2">
        <v>7.4083329999999998</v>
      </c>
      <c r="P374" s="2">
        <v>7.25542</v>
      </c>
      <c r="Q374" s="2">
        <v>7.1689610000000004</v>
      </c>
      <c r="R374" s="2">
        <v>7.0348800000000002</v>
      </c>
      <c r="S374" s="2">
        <v>6.9546770000000002</v>
      </c>
      <c r="T374" s="2">
        <v>7.120692</v>
      </c>
      <c r="U374" s="2">
        <v>7.2625159999999997</v>
      </c>
      <c r="V374" s="30">
        <v>7.1745349999999997</v>
      </c>
      <c r="W374" s="2">
        <v>7.1711919999999996</v>
      </c>
    </row>
    <row r="375" spans="1:23" x14ac:dyDescent="0.35">
      <c r="A375" s="2" t="s">
        <v>244</v>
      </c>
      <c r="B375" s="2" t="s">
        <v>245</v>
      </c>
      <c r="D375" s="2">
        <v>1.96346</v>
      </c>
      <c r="E375" s="2">
        <v>1.9732510000000001</v>
      </c>
      <c r="F375" s="2">
        <v>1.9825360000000001</v>
      </c>
      <c r="G375" s="2">
        <v>1.943044</v>
      </c>
      <c r="H375" s="2">
        <v>1.88314</v>
      </c>
      <c r="I375" s="2">
        <v>1.8221369999999999</v>
      </c>
      <c r="J375" s="2">
        <v>1.772877</v>
      </c>
      <c r="K375" s="2">
        <v>1.7269289999999999</v>
      </c>
      <c r="L375" s="2">
        <v>1.6579740000000001</v>
      </c>
      <c r="M375" s="2">
        <v>1.6696340000000001</v>
      </c>
      <c r="N375" s="2">
        <v>1.6622209999999999</v>
      </c>
      <c r="O375" s="2">
        <v>1.6037410000000001</v>
      </c>
      <c r="P375" s="2">
        <v>1.5478959999999999</v>
      </c>
      <c r="Q375" s="2">
        <v>1.5116879999999999</v>
      </c>
      <c r="R375" s="2">
        <v>1.492092</v>
      </c>
      <c r="S375" s="2">
        <v>1.4520310000000001</v>
      </c>
      <c r="T375" s="2">
        <v>1.4425399999999999</v>
      </c>
      <c r="U375" s="2">
        <v>1.4567049999999999</v>
      </c>
      <c r="V375" s="2">
        <v>1.419001</v>
      </c>
      <c r="W375" s="2">
        <v>1.3977170000000001</v>
      </c>
    </row>
    <row r="377" spans="1:23" x14ac:dyDescent="0.35">
      <c r="A377" s="9" t="s">
        <v>317</v>
      </c>
    </row>
    <row r="378" spans="1:23" x14ac:dyDescent="0.35">
      <c r="A378" s="2" t="s">
        <v>22</v>
      </c>
      <c r="D378" s="10">
        <f t="shared" ref="D378:W378" si="124">D382+D383</f>
        <v>6.0502E-2</v>
      </c>
      <c r="E378" s="10">
        <f t="shared" si="124"/>
        <v>3.7565000000000001E-2</v>
      </c>
      <c r="F378" s="10">
        <f t="shared" si="124"/>
        <v>4.845E-2</v>
      </c>
      <c r="G378" s="10">
        <f t="shared" si="124"/>
        <v>0.127858</v>
      </c>
      <c r="H378" s="10">
        <f t="shared" si="124"/>
        <v>0.109337</v>
      </c>
      <c r="I378" s="10">
        <f t="shared" si="124"/>
        <v>7.699700000000001E-2</v>
      </c>
      <c r="J378" s="10">
        <f t="shared" si="124"/>
        <v>8.5255000000000011E-2</v>
      </c>
      <c r="K378" s="10">
        <f t="shared" si="124"/>
        <v>5.5134999999999997E-2</v>
      </c>
      <c r="L378" s="10">
        <f t="shared" si="124"/>
        <v>7.0604999999999987E-2</v>
      </c>
      <c r="M378" s="10">
        <f t="shared" si="124"/>
        <v>9.0651999999999996E-2</v>
      </c>
      <c r="N378" s="10">
        <f t="shared" si="124"/>
        <v>0.107419</v>
      </c>
      <c r="O378" s="10">
        <f t="shared" si="124"/>
        <v>9.2245999999999995E-2</v>
      </c>
      <c r="P378" s="10">
        <f t="shared" si="124"/>
        <v>0.13437199999999999</v>
      </c>
      <c r="Q378" s="10">
        <f t="shared" si="124"/>
        <v>8.2275999999999988E-2</v>
      </c>
      <c r="R378" s="10">
        <f t="shared" si="124"/>
        <v>8.6774000000000004E-2</v>
      </c>
      <c r="S378" s="10">
        <f t="shared" si="124"/>
        <v>9.2049000000000006E-2</v>
      </c>
      <c r="T378" s="10">
        <f t="shared" si="124"/>
        <v>9.0688000000000005E-2</v>
      </c>
      <c r="U378" s="10">
        <f t="shared" si="124"/>
        <v>8.8803000000000007E-2</v>
      </c>
      <c r="V378" s="10">
        <f t="shared" si="124"/>
        <v>0.124061</v>
      </c>
      <c r="W378" s="10">
        <f t="shared" si="124"/>
        <v>0.13033800000000001</v>
      </c>
    </row>
    <row r="379" spans="1:23" x14ac:dyDescent="0.35">
      <c r="A379" s="17" t="s">
        <v>6</v>
      </c>
      <c r="B379" s="17"/>
      <c r="C379" s="17"/>
      <c r="D379" s="17"/>
      <c r="E379" s="18">
        <f t="shared" ref="E379:W379" si="125">(E378-$D378)/$D378</f>
        <v>-0.3791114343327493</v>
      </c>
      <c r="F379" s="18">
        <f t="shared" si="125"/>
        <v>-0.19920002644540677</v>
      </c>
      <c r="G379" s="18">
        <f t="shared" si="125"/>
        <v>1.1132855112227695</v>
      </c>
      <c r="H379" s="18">
        <f t="shared" si="125"/>
        <v>0.80716339955703953</v>
      </c>
      <c r="I379" s="18">
        <f t="shared" si="125"/>
        <v>0.27263561535155878</v>
      </c>
      <c r="J379" s="18">
        <f t="shared" si="125"/>
        <v>0.40912697100922302</v>
      </c>
      <c r="K379" s="18">
        <f t="shared" si="125"/>
        <v>-8.8707811312022808E-2</v>
      </c>
      <c r="L379" s="18">
        <f t="shared" si="125"/>
        <v>0.16698621533172436</v>
      </c>
      <c r="M379" s="18">
        <f t="shared" si="125"/>
        <v>0.49833063369805952</v>
      </c>
      <c r="N379" s="18">
        <f t="shared" si="125"/>
        <v>0.77546196819939839</v>
      </c>
      <c r="O379" s="18">
        <f t="shared" si="125"/>
        <v>0.52467687018610942</v>
      </c>
      <c r="P379" s="18">
        <f t="shared" si="125"/>
        <v>1.2209513735083137</v>
      </c>
      <c r="Q379" s="18">
        <f t="shared" si="125"/>
        <v>0.35988892929159344</v>
      </c>
      <c r="R379" s="18">
        <f t="shared" si="125"/>
        <v>0.43423357905523791</v>
      </c>
      <c r="S379" s="18">
        <f t="shared" si="125"/>
        <v>0.5214207794783644</v>
      </c>
      <c r="T379" s="26">
        <f t="shared" si="125"/>
        <v>0.49892565535023642</v>
      </c>
      <c r="U379" s="26">
        <f t="shared" si="125"/>
        <v>0.46776966050709079</v>
      </c>
      <c r="V379" s="26">
        <f t="shared" si="125"/>
        <v>1.0505272552973457</v>
      </c>
      <c r="W379" s="26">
        <f t="shared" si="125"/>
        <v>1.1542758917060594</v>
      </c>
    </row>
    <row r="380" spans="1:23" x14ac:dyDescent="0.35">
      <c r="A380" s="11" t="s">
        <v>7</v>
      </c>
      <c r="D380" s="10"/>
      <c r="E380" s="21">
        <f t="shared" ref="E380:W380" si="126">(E378-D378)/D378</f>
        <v>-0.3791114343327493</v>
      </c>
      <c r="F380" s="21">
        <f t="shared" si="126"/>
        <v>0.28976440835884465</v>
      </c>
      <c r="G380" s="21">
        <f t="shared" si="126"/>
        <v>1.6389680082559341</v>
      </c>
      <c r="H380" s="21">
        <f t="shared" si="126"/>
        <v>-0.14485601213846608</v>
      </c>
      <c r="I380" s="21">
        <f t="shared" si="126"/>
        <v>-0.29578276338293524</v>
      </c>
      <c r="J380" s="21">
        <f t="shared" si="126"/>
        <v>0.10725093185448784</v>
      </c>
      <c r="K380" s="21">
        <f t="shared" si="126"/>
        <v>-0.3532930619904992</v>
      </c>
      <c r="L380" s="21">
        <f t="shared" si="126"/>
        <v>0.28058402103926711</v>
      </c>
      <c r="M380" s="21">
        <f t="shared" si="126"/>
        <v>0.28393173288010781</v>
      </c>
      <c r="N380" s="21">
        <f t="shared" si="126"/>
        <v>0.18496006706967308</v>
      </c>
      <c r="O380" s="21">
        <f t="shared" si="126"/>
        <v>-0.14125061674377909</v>
      </c>
      <c r="P380" s="21">
        <f t="shared" si="126"/>
        <v>0.45667020792229474</v>
      </c>
      <c r="Q380" s="21">
        <f t="shared" si="126"/>
        <v>-0.3876998184145507</v>
      </c>
      <c r="R380" s="21">
        <f t="shared" si="126"/>
        <v>5.4669648500170358E-2</v>
      </c>
      <c r="S380" s="22">
        <f t="shared" si="126"/>
        <v>6.0790098416576413E-2</v>
      </c>
      <c r="T380" s="23">
        <f t="shared" si="126"/>
        <v>-1.4785603319970897E-2</v>
      </c>
      <c r="U380" s="23">
        <f t="shared" si="126"/>
        <v>-2.0785550458715572E-2</v>
      </c>
      <c r="V380" s="23">
        <f t="shared" si="126"/>
        <v>0.39703613616657091</v>
      </c>
      <c r="W380" s="23">
        <f t="shared" si="126"/>
        <v>5.059607773595251E-2</v>
      </c>
    </row>
    <row r="381" spans="1:23" x14ac:dyDescent="0.35">
      <c r="A381" s="2" t="s">
        <v>23</v>
      </c>
      <c r="D381" s="12">
        <f t="shared" ref="D381:W381" si="127">D378/D$8</f>
        <v>1.7000235950078665E-3</v>
      </c>
      <c r="E381" s="12">
        <f t="shared" si="127"/>
        <v>1.0337993140241333E-3</v>
      </c>
      <c r="F381" s="12">
        <f t="shared" si="127"/>
        <v>1.3143398858666969E-3</v>
      </c>
      <c r="G381" s="12">
        <f t="shared" si="127"/>
        <v>3.5941840746729382E-3</v>
      </c>
      <c r="H381" s="12">
        <f t="shared" si="127"/>
        <v>2.910586239709508E-3</v>
      </c>
      <c r="I381" s="12">
        <f t="shared" si="127"/>
        <v>2.1355820156755598E-3</v>
      </c>
      <c r="J381" s="12">
        <f t="shared" si="127"/>
        <v>2.3910429649168122E-3</v>
      </c>
      <c r="K381" s="12">
        <f t="shared" si="127"/>
        <v>1.5522490356680385E-3</v>
      </c>
      <c r="L381" s="12">
        <f t="shared" si="127"/>
        <v>1.9802656927931954E-3</v>
      </c>
      <c r="M381" s="12">
        <f t="shared" si="127"/>
        <v>2.3443311200705332E-3</v>
      </c>
      <c r="N381" s="12">
        <f t="shared" si="127"/>
        <v>2.8231308397366366E-3</v>
      </c>
      <c r="O381" s="12">
        <f t="shared" si="127"/>
        <v>2.4486583816197903E-3</v>
      </c>
      <c r="P381" s="12">
        <f t="shared" si="127"/>
        <v>3.5888072559670486E-3</v>
      </c>
      <c r="Q381" s="12">
        <f t="shared" si="127"/>
        <v>2.2361232415029496E-3</v>
      </c>
      <c r="R381" s="12">
        <f t="shared" si="127"/>
        <v>2.3345424776832443E-3</v>
      </c>
      <c r="S381" s="12">
        <f t="shared" si="127"/>
        <v>2.3877302617909429E-3</v>
      </c>
      <c r="T381" s="27">
        <f t="shared" si="127"/>
        <v>2.4123838978368701E-3</v>
      </c>
      <c r="U381" s="27">
        <f t="shared" si="127"/>
        <v>2.7940098770787339E-3</v>
      </c>
      <c r="V381" s="27">
        <f t="shared" si="127"/>
        <v>3.9874709924051805E-3</v>
      </c>
      <c r="W381" s="27">
        <f t="shared" si="127"/>
        <v>4.1968434007514065E-3</v>
      </c>
    </row>
    <row r="382" spans="1:23" x14ac:dyDescent="0.35">
      <c r="A382" s="2" t="s">
        <v>240</v>
      </c>
      <c r="B382" s="2" t="s">
        <v>241</v>
      </c>
      <c r="D382" s="2">
        <v>6.0502E-2</v>
      </c>
      <c r="E382" s="2">
        <v>3.7565000000000001E-2</v>
      </c>
      <c r="F382" s="2">
        <v>4.845E-2</v>
      </c>
      <c r="G382" s="2">
        <v>0.127858</v>
      </c>
      <c r="H382" s="31">
        <v>0.109337</v>
      </c>
      <c r="I382" s="2">
        <v>7.5953000000000007E-2</v>
      </c>
      <c r="J382" s="2">
        <v>8.4055000000000005E-2</v>
      </c>
      <c r="K382" s="2">
        <v>5.3734999999999998E-2</v>
      </c>
      <c r="L382" s="2">
        <v>6.8543999999999994E-2</v>
      </c>
      <c r="M382" s="2">
        <v>8.7267999999999998E-2</v>
      </c>
      <c r="N382" s="2">
        <v>0.104238</v>
      </c>
      <c r="O382" s="2">
        <v>8.7681999999999996E-2</v>
      </c>
      <c r="P382" s="2">
        <v>0.128278</v>
      </c>
      <c r="Q382" s="2">
        <v>7.4220999999999995E-2</v>
      </c>
      <c r="R382" s="2">
        <v>7.5340000000000004E-2</v>
      </c>
      <c r="S382" s="2">
        <v>7.7796000000000004E-2</v>
      </c>
      <c r="T382" s="2">
        <v>7.2286000000000003E-2</v>
      </c>
      <c r="U382" s="2">
        <v>6.8040000000000003E-2</v>
      </c>
      <c r="V382" s="2">
        <v>0.10202600000000001</v>
      </c>
      <c r="W382" s="2">
        <v>0.106211</v>
      </c>
    </row>
    <row r="383" spans="1:23" x14ac:dyDescent="0.35">
      <c r="A383" s="2" t="s">
        <v>242</v>
      </c>
      <c r="B383" s="2" t="s">
        <v>243</v>
      </c>
      <c r="D383" s="2">
        <v>0</v>
      </c>
      <c r="E383" s="2">
        <v>0</v>
      </c>
      <c r="F383" s="2">
        <v>0</v>
      </c>
      <c r="G383" s="2">
        <v>0</v>
      </c>
      <c r="H383" s="2">
        <v>0</v>
      </c>
      <c r="I383" s="2">
        <v>1.044E-3</v>
      </c>
      <c r="J383" s="2">
        <v>1.1999999999999999E-3</v>
      </c>
      <c r="K383" s="2">
        <v>1.4E-3</v>
      </c>
      <c r="L383" s="2">
        <v>2.0609999999999999E-3</v>
      </c>
      <c r="M383" s="2">
        <v>3.3839999999999999E-3</v>
      </c>
      <c r="N383" s="2">
        <v>3.1809999999999998E-3</v>
      </c>
      <c r="O383" s="2">
        <v>4.5640000000000003E-3</v>
      </c>
      <c r="P383" s="2">
        <v>6.0939999999999996E-3</v>
      </c>
      <c r="Q383" s="2">
        <v>8.0549999999999997E-3</v>
      </c>
      <c r="R383" s="2">
        <v>1.1434E-2</v>
      </c>
      <c r="S383" s="2">
        <v>1.4253E-2</v>
      </c>
      <c r="T383" s="2">
        <v>1.8402000000000002E-2</v>
      </c>
      <c r="U383" s="2">
        <v>2.0763E-2</v>
      </c>
      <c r="V383" s="2">
        <v>2.2034999999999999E-2</v>
      </c>
      <c r="W383" s="2">
        <v>2.4126999999999999E-2</v>
      </c>
    </row>
    <row r="385" spans="1:23" x14ac:dyDescent="0.35">
      <c r="A385" s="9" t="s">
        <v>356</v>
      </c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/>
    </row>
    <row r="386" spans="1:23" x14ac:dyDescent="0.35">
      <c r="A386" s="2" t="s">
        <v>22</v>
      </c>
      <c r="D386" s="10">
        <f t="shared" ref="D386:W386" si="128">D390</f>
        <v>0.49588500000000002</v>
      </c>
      <c r="E386" s="10">
        <f t="shared" si="128"/>
        <v>0.46696199999999999</v>
      </c>
      <c r="F386" s="10">
        <f t="shared" si="128"/>
        <v>0.67277399999999998</v>
      </c>
      <c r="G386" s="10">
        <f t="shared" si="128"/>
        <v>0.57926800000000001</v>
      </c>
      <c r="H386" s="10">
        <f t="shared" si="128"/>
        <v>0.51953000000000005</v>
      </c>
      <c r="I386" s="10">
        <f t="shared" si="128"/>
        <v>0.44042700000000001</v>
      </c>
      <c r="J386" s="10">
        <f t="shared" si="128"/>
        <v>0.41620000000000001</v>
      </c>
      <c r="K386" s="10">
        <f t="shared" si="128"/>
        <v>0.37578600000000001</v>
      </c>
      <c r="L386" s="10">
        <f t="shared" si="128"/>
        <v>0.38138300000000003</v>
      </c>
      <c r="M386" s="10">
        <f t="shared" si="128"/>
        <v>0.40609499999999998</v>
      </c>
      <c r="N386" s="10">
        <f t="shared" si="128"/>
        <v>0.61919599999999997</v>
      </c>
      <c r="O386" s="10">
        <f t="shared" si="128"/>
        <v>0.68969999999999998</v>
      </c>
      <c r="P386" s="10">
        <f t="shared" si="128"/>
        <v>0.66964999999999997</v>
      </c>
      <c r="Q386" s="10">
        <f t="shared" si="128"/>
        <v>0.554114</v>
      </c>
      <c r="R386" s="10">
        <f t="shared" si="128"/>
        <v>0.51419899999999996</v>
      </c>
      <c r="S386" s="10">
        <f t="shared" si="128"/>
        <v>0.50657300000000005</v>
      </c>
      <c r="T386" s="29">
        <f t="shared" si="128"/>
        <v>0.47196300000000002</v>
      </c>
      <c r="U386" s="29">
        <f t="shared" si="128"/>
        <v>0.49934699999999999</v>
      </c>
      <c r="V386" s="29">
        <f t="shared" si="128"/>
        <v>0.30591099999999999</v>
      </c>
      <c r="W386" s="29">
        <f t="shared" si="128"/>
        <v>0.349333</v>
      </c>
    </row>
    <row r="387" spans="1:23" x14ac:dyDescent="0.35">
      <c r="A387" s="17" t="s">
        <v>6</v>
      </c>
      <c r="B387" s="17"/>
      <c r="C387" s="17"/>
      <c r="D387" s="17"/>
      <c r="E387" s="18">
        <f t="shared" ref="E387:W387" si="129">(E386-$D386)/$D386</f>
        <v>-5.832602317069488E-2</v>
      </c>
      <c r="F387" s="18">
        <f t="shared" si="129"/>
        <v>0.35671375419704154</v>
      </c>
      <c r="G387" s="18">
        <f t="shared" si="129"/>
        <v>0.16814987345856394</v>
      </c>
      <c r="H387" s="18">
        <f t="shared" si="129"/>
        <v>4.768242636901706E-2</v>
      </c>
      <c r="I387" s="18">
        <f t="shared" si="129"/>
        <v>-0.11183641368462446</v>
      </c>
      <c r="J387" s="18">
        <f t="shared" si="129"/>
        <v>-0.16069249926898374</v>
      </c>
      <c r="K387" s="18">
        <f t="shared" si="129"/>
        <v>-0.24219123385462357</v>
      </c>
      <c r="L387" s="18">
        <f t="shared" si="129"/>
        <v>-0.23090434274075641</v>
      </c>
      <c r="M387" s="18">
        <f t="shared" si="129"/>
        <v>-0.18107020781027866</v>
      </c>
      <c r="N387" s="18">
        <f t="shared" si="129"/>
        <v>0.24866854210149519</v>
      </c>
      <c r="O387" s="18">
        <f t="shared" si="129"/>
        <v>0.39084666807828417</v>
      </c>
      <c r="P387" s="18">
        <f t="shared" si="129"/>
        <v>0.35041390645008408</v>
      </c>
      <c r="Q387" s="18">
        <f t="shared" si="129"/>
        <v>0.11742440283533476</v>
      </c>
      <c r="R387" s="18">
        <f t="shared" si="129"/>
        <v>3.6931949948072515E-2</v>
      </c>
      <c r="S387" s="18">
        <f t="shared" si="129"/>
        <v>2.155338435322712E-2</v>
      </c>
      <c r="T387" s="26">
        <f t="shared" si="129"/>
        <v>-4.8241023624429044E-2</v>
      </c>
      <c r="U387" s="26">
        <f t="shared" si="129"/>
        <v>6.9814573943554753E-3</v>
      </c>
      <c r="V387" s="26">
        <f t="shared" si="129"/>
        <v>-0.38310092057634337</v>
      </c>
      <c r="W387" s="26">
        <f t="shared" si="129"/>
        <v>-0.29553626344817852</v>
      </c>
    </row>
    <row r="388" spans="1:23" x14ac:dyDescent="0.35">
      <c r="A388" s="11" t="s">
        <v>7</v>
      </c>
      <c r="D388" s="10"/>
      <c r="E388" s="21">
        <f t="shared" ref="E388" si="130">(E386-D386)/D386</f>
        <v>-5.832602317069488E-2</v>
      </c>
      <c r="F388" s="21">
        <f>(F386-E386)/E386</f>
        <v>0.44074678453493005</v>
      </c>
      <c r="G388" s="21">
        <f t="shared" ref="G388" si="131">(G386-F386)/F386</f>
        <v>-0.13898575153023152</v>
      </c>
      <c r="H388" s="21">
        <f t="shared" ref="H388" si="132">(H386-G386)/G386</f>
        <v>-0.10312670473770337</v>
      </c>
      <c r="I388" s="21">
        <f t="shared" ref="I388" si="133">(I386-H386)/H386</f>
        <v>-0.15225877235193352</v>
      </c>
      <c r="J388" s="21">
        <f t="shared" ref="J388" si="134">(J386-I386)/I386</f>
        <v>-5.5007980891271423E-2</v>
      </c>
      <c r="K388" s="21">
        <f t="shared" ref="K388" si="135">(K386-J386)/J386</f>
        <v>-9.7102354637193661E-2</v>
      </c>
      <c r="L388" s="21">
        <f t="shared" ref="L388" si="136">(L386-K386)/K386</f>
        <v>1.4894115267732216E-2</v>
      </c>
      <c r="M388" s="21">
        <f t="shared" ref="M388" si="137">(M386-L386)/L386</f>
        <v>6.4795756496749873E-2</v>
      </c>
      <c r="N388" s="21">
        <f t="shared" ref="N388" si="138">(N386-M386)/M386</f>
        <v>0.52475652248858029</v>
      </c>
      <c r="O388" s="21">
        <f t="shared" ref="O388" si="139">(O386-N386)/N386</f>
        <v>0.11386378464977166</v>
      </c>
      <c r="P388" s="21">
        <f t="shared" ref="P388" si="140">(P386-O386)/O386</f>
        <v>-2.9070610410323348E-2</v>
      </c>
      <c r="Q388" s="21">
        <f t="shared" ref="Q388" si="141">(Q386-P386)/P386</f>
        <v>-0.17253191965952361</v>
      </c>
      <c r="R388" s="21">
        <f t="shared" ref="R388" si="142">(R386-Q386)/Q386</f>
        <v>-7.2033913599006766E-2</v>
      </c>
      <c r="S388" s="22">
        <f t="shared" ref="S388" si="143">(S386-R386)/R386</f>
        <v>-1.483083397672868E-2</v>
      </c>
      <c r="T388" s="23">
        <f t="shared" ref="T388" si="144">(T386-S386)/S386</f>
        <v>-6.8321841077199186E-2</v>
      </c>
      <c r="U388" s="23">
        <f t="shared" ref="U388" si="145">(U386-T386)/T386</f>
        <v>5.8021497447893082E-2</v>
      </c>
      <c r="V388" s="23">
        <f t="shared" ref="V388:W388" si="146">(V386-U386)/U386</f>
        <v>-0.38737791555771839</v>
      </c>
      <c r="W388" s="23">
        <f t="shared" si="146"/>
        <v>0.1419432449307152</v>
      </c>
    </row>
    <row r="389" spans="1:23" x14ac:dyDescent="0.35">
      <c r="A389" s="2" t="s">
        <v>23</v>
      </c>
      <c r="D389" s="12">
        <f t="shared" ref="D389:W389" si="147">D386/D$8</f>
        <v>1.3933691455001089E-2</v>
      </c>
      <c r="E389" s="12">
        <f t="shared" si="147"/>
        <v>1.2850924937450745E-2</v>
      </c>
      <c r="F389" s="12">
        <f t="shared" si="147"/>
        <v>1.8250850410197753E-2</v>
      </c>
      <c r="G389" s="12">
        <f t="shared" si="147"/>
        <v>1.6283657030202597E-2</v>
      </c>
      <c r="H389" s="12">
        <f t="shared" si="147"/>
        <v>1.3830056331491453E-2</v>
      </c>
      <c r="I389" s="12">
        <f t="shared" si="147"/>
        <v>1.2215644511058088E-2</v>
      </c>
      <c r="J389" s="12">
        <f t="shared" si="147"/>
        <v>1.1672653592145647E-2</v>
      </c>
      <c r="K389" s="12">
        <f t="shared" si="147"/>
        <v>1.057973077206039E-2</v>
      </c>
      <c r="L389" s="12">
        <f t="shared" si="147"/>
        <v>1.0696688205007399E-2</v>
      </c>
      <c r="M389" s="12">
        <f t="shared" si="147"/>
        <v>1.050193207215553E-2</v>
      </c>
      <c r="N389" s="12">
        <f t="shared" si="147"/>
        <v>1.6273390400595486E-2</v>
      </c>
      <c r="O389" s="12">
        <f t="shared" si="147"/>
        <v>1.8307999108938808E-2</v>
      </c>
      <c r="P389" s="12">
        <f t="shared" si="147"/>
        <v>1.7885011601809411E-2</v>
      </c>
      <c r="Q389" s="12">
        <f t="shared" si="147"/>
        <v>1.5059886161725966E-2</v>
      </c>
      <c r="R389" s="12">
        <f t="shared" si="147"/>
        <v>1.3833860459149588E-2</v>
      </c>
      <c r="S389" s="12">
        <f t="shared" si="147"/>
        <v>1.3140389161275228E-2</v>
      </c>
      <c r="T389" s="27">
        <f t="shared" si="147"/>
        <v>1.2554648261895538E-2</v>
      </c>
      <c r="U389" s="27">
        <f t="shared" si="147"/>
        <v>1.5710960779361446E-2</v>
      </c>
      <c r="V389" s="27">
        <f t="shared" si="147"/>
        <v>9.8323505272217785E-3</v>
      </c>
      <c r="W389" s="27">
        <f t="shared" si="147"/>
        <v>1.1248414857636998E-2</v>
      </c>
    </row>
    <row r="390" spans="1:23" x14ac:dyDescent="0.35">
      <c r="A390" s="2" t="s">
        <v>354</v>
      </c>
      <c r="B390" s="2" t="s">
        <v>355</v>
      </c>
      <c r="D390" s="2">
        <v>0.49588500000000002</v>
      </c>
      <c r="E390" s="2">
        <v>0.46696199999999999</v>
      </c>
      <c r="F390" s="2">
        <v>0.67277399999999998</v>
      </c>
      <c r="G390" s="2">
        <v>0.57926800000000001</v>
      </c>
      <c r="H390" s="2">
        <v>0.51953000000000005</v>
      </c>
      <c r="I390" s="2">
        <v>0.44042700000000001</v>
      </c>
      <c r="J390" s="2">
        <v>0.41620000000000001</v>
      </c>
      <c r="K390" s="2">
        <v>0.37578600000000001</v>
      </c>
      <c r="L390" s="2">
        <v>0.38138300000000003</v>
      </c>
      <c r="M390" s="2">
        <v>0.40609499999999998</v>
      </c>
      <c r="N390" s="2">
        <v>0.61919599999999997</v>
      </c>
      <c r="O390" s="2">
        <v>0.68969999999999998</v>
      </c>
      <c r="P390" s="2">
        <v>0.66964999999999997</v>
      </c>
      <c r="Q390" s="2">
        <v>0.554114</v>
      </c>
      <c r="R390" s="2">
        <v>0.51419899999999996</v>
      </c>
      <c r="S390" s="2">
        <v>0.50657300000000005</v>
      </c>
      <c r="T390" s="30">
        <v>0.47196300000000002</v>
      </c>
      <c r="U390" s="2">
        <v>0.49934699999999999</v>
      </c>
      <c r="V390" s="2">
        <v>0.30591099999999999</v>
      </c>
      <c r="W390" s="2">
        <v>0.349333</v>
      </c>
    </row>
    <row r="391" spans="1:23" x14ac:dyDescent="0.35">
      <c r="T391" s="30"/>
    </row>
    <row r="392" spans="1:23" hidden="1" x14ac:dyDescent="0.35">
      <c r="A392" s="9" t="s">
        <v>357</v>
      </c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/>
    </row>
    <row r="393" spans="1:23" hidden="1" x14ac:dyDescent="0.35">
      <c r="A393" s="2" t="s">
        <v>22</v>
      </c>
      <c r="D393" s="10">
        <f t="shared" ref="D393:V393" si="148">D397</f>
        <v>0</v>
      </c>
      <c r="E393" s="10">
        <f t="shared" si="148"/>
        <v>0</v>
      </c>
      <c r="F393" s="10">
        <f t="shared" si="148"/>
        <v>0</v>
      </c>
      <c r="G393" s="10">
        <f t="shared" si="148"/>
        <v>0</v>
      </c>
      <c r="H393" s="10">
        <f t="shared" si="148"/>
        <v>0</v>
      </c>
      <c r="I393" s="10">
        <f t="shared" si="148"/>
        <v>0</v>
      </c>
      <c r="J393" s="10">
        <f t="shared" si="148"/>
        <v>0</v>
      </c>
      <c r="K393" s="10">
        <f t="shared" si="148"/>
        <v>0</v>
      </c>
      <c r="L393" s="10">
        <f t="shared" si="148"/>
        <v>0</v>
      </c>
      <c r="M393" s="10">
        <f t="shared" si="148"/>
        <v>0</v>
      </c>
      <c r="N393" s="10">
        <f t="shared" si="148"/>
        <v>0</v>
      </c>
      <c r="O393" s="10">
        <f t="shared" si="148"/>
        <v>0</v>
      </c>
      <c r="P393" s="10">
        <f t="shared" si="148"/>
        <v>0</v>
      </c>
      <c r="Q393" s="10">
        <f t="shared" si="148"/>
        <v>0</v>
      </c>
      <c r="R393" s="10">
        <f t="shared" si="148"/>
        <v>0</v>
      </c>
      <c r="S393" s="10">
        <f t="shared" si="148"/>
        <v>0</v>
      </c>
      <c r="T393" s="29">
        <f t="shared" si="148"/>
        <v>0</v>
      </c>
      <c r="U393" s="29">
        <f t="shared" si="148"/>
        <v>0</v>
      </c>
      <c r="V393" s="29">
        <f t="shared" si="148"/>
        <v>0</v>
      </c>
    </row>
    <row r="394" spans="1:23" hidden="1" x14ac:dyDescent="0.35">
      <c r="A394" s="17" t="s">
        <v>6</v>
      </c>
      <c r="B394" s="17"/>
      <c r="C394" s="17"/>
      <c r="D394" s="17"/>
      <c r="E394" s="18">
        <v>0</v>
      </c>
      <c r="F394" s="18">
        <v>0</v>
      </c>
      <c r="G394" s="18">
        <v>0</v>
      </c>
      <c r="H394" s="18">
        <v>0</v>
      </c>
      <c r="I394" s="18">
        <v>0</v>
      </c>
      <c r="J394" s="18">
        <v>0</v>
      </c>
      <c r="K394" s="18">
        <v>0</v>
      </c>
      <c r="L394" s="18">
        <v>0</v>
      </c>
      <c r="M394" s="18">
        <v>0</v>
      </c>
      <c r="N394" s="18">
        <v>0</v>
      </c>
      <c r="O394" s="18">
        <v>0</v>
      </c>
      <c r="P394" s="18">
        <v>0</v>
      </c>
      <c r="Q394" s="18">
        <v>0</v>
      </c>
      <c r="R394" s="18">
        <v>0</v>
      </c>
      <c r="S394" s="18">
        <v>0</v>
      </c>
      <c r="T394" s="18">
        <v>0</v>
      </c>
      <c r="U394" s="18">
        <v>0</v>
      </c>
      <c r="V394" s="18">
        <v>0</v>
      </c>
    </row>
    <row r="395" spans="1:23" hidden="1" x14ac:dyDescent="0.35">
      <c r="A395" s="11" t="s">
        <v>7</v>
      </c>
      <c r="D395" s="10"/>
      <c r="E395" s="21">
        <v>0</v>
      </c>
      <c r="F395" s="21">
        <v>0</v>
      </c>
      <c r="G395" s="21">
        <v>0</v>
      </c>
      <c r="H395" s="21">
        <v>0</v>
      </c>
      <c r="I395" s="21">
        <v>0</v>
      </c>
      <c r="J395" s="21">
        <v>0</v>
      </c>
      <c r="K395" s="21">
        <v>0</v>
      </c>
      <c r="L395" s="21">
        <v>0</v>
      </c>
      <c r="M395" s="21">
        <v>0</v>
      </c>
      <c r="N395" s="21">
        <v>0</v>
      </c>
      <c r="O395" s="21" t="e">
        <f t="shared" ref="O395" si="149">(O393-N393)/N393</f>
        <v>#DIV/0!</v>
      </c>
      <c r="P395" s="21">
        <v>0</v>
      </c>
      <c r="Q395" s="21">
        <v>0</v>
      </c>
      <c r="R395" s="21">
        <v>0</v>
      </c>
      <c r="S395" s="21">
        <v>0</v>
      </c>
      <c r="T395" s="21">
        <v>0</v>
      </c>
      <c r="U395" s="21">
        <v>0</v>
      </c>
      <c r="V395" s="21">
        <v>0</v>
      </c>
    </row>
    <row r="396" spans="1:23" hidden="1" x14ac:dyDescent="0.35">
      <c r="A396" s="2" t="s">
        <v>23</v>
      </c>
      <c r="D396" s="12">
        <f t="shared" ref="D396:V396" si="150">D393/D$8</f>
        <v>0</v>
      </c>
      <c r="E396" s="12">
        <f t="shared" si="150"/>
        <v>0</v>
      </c>
      <c r="F396" s="12">
        <f t="shared" si="150"/>
        <v>0</v>
      </c>
      <c r="G396" s="12">
        <f t="shared" si="150"/>
        <v>0</v>
      </c>
      <c r="H396" s="12">
        <f t="shared" si="150"/>
        <v>0</v>
      </c>
      <c r="I396" s="12">
        <f t="shared" si="150"/>
        <v>0</v>
      </c>
      <c r="J396" s="12">
        <f t="shared" si="150"/>
        <v>0</v>
      </c>
      <c r="K396" s="12">
        <f t="shared" si="150"/>
        <v>0</v>
      </c>
      <c r="L396" s="12">
        <f t="shared" si="150"/>
        <v>0</v>
      </c>
      <c r="M396" s="12">
        <f t="shared" si="150"/>
        <v>0</v>
      </c>
      <c r="N396" s="12">
        <f t="shared" si="150"/>
        <v>0</v>
      </c>
      <c r="O396" s="12">
        <f t="shared" si="150"/>
        <v>0</v>
      </c>
      <c r="P396" s="12">
        <f t="shared" si="150"/>
        <v>0</v>
      </c>
      <c r="Q396" s="12">
        <f t="shared" si="150"/>
        <v>0</v>
      </c>
      <c r="R396" s="12">
        <f t="shared" si="150"/>
        <v>0</v>
      </c>
      <c r="S396" s="12">
        <f t="shared" si="150"/>
        <v>0</v>
      </c>
      <c r="T396" s="27">
        <f t="shared" si="150"/>
        <v>0</v>
      </c>
      <c r="U396" s="27">
        <f t="shared" si="150"/>
        <v>0</v>
      </c>
      <c r="V396" s="27">
        <f t="shared" si="150"/>
        <v>0</v>
      </c>
    </row>
    <row r="397" spans="1:23" hidden="1" x14ac:dyDescent="0.35">
      <c r="A397" s="2" t="s">
        <v>343</v>
      </c>
      <c r="B397" s="2" t="s">
        <v>344</v>
      </c>
      <c r="D397" s="2">
        <v>0</v>
      </c>
      <c r="E397" s="2">
        <v>0</v>
      </c>
      <c r="F397" s="2">
        <v>0</v>
      </c>
      <c r="G397" s="2">
        <v>0</v>
      </c>
      <c r="H397" s="2">
        <v>0</v>
      </c>
      <c r="I397" s="2">
        <v>0</v>
      </c>
      <c r="J397" s="2">
        <v>0</v>
      </c>
      <c r="K397" s="2">
        <v>0</v>
      </c>
      <c r="L397" s="2">
        <v>0</v>
      </c>
      <c r="M397" s="2">
        <v>0</v>
      </c>
      <c r="N397" s="2">
        <v>0</v>
      </c>
      <c r="O397" s="2">
        <v>0</v>
      </c>
      <c r="P397" s="2">
        <v>0</v>
      </c>
      <c r="Q397" s="2">
        <v>0</v>
      </c>
      <c r="R397" s="2">
        <v>0</v>
      </c>
      <c r="S397" s="2">
        <v>0</v>
      </c>
      <c r="T397" s="2">
        <v>0</v>
      </c>
      <c r="U397" s="2">
        <v>0</v>
      </c>
      <c r="V397" s="2">
        <v>0</v>
      </c>
    </row>
    <row r="398" spans="1:23" x14ac:dyDescent="0.35">
      <c r="T398" s="30"/>
    </row>
    <row r="399" spans="1:23" x14ac:dyDescent="0.35">
      <c r="D399" s="40"/>
      <c r="E399" s="40"/>
      <c r="F399" s="40"/>
      <c r="G399" s="40"/>
      <c r="H399" s="40"/>
      <c r="I399" s="40"/>
      <c r="J399" s="40"/>
      <c r="K399" s="40"/>
      <c r="L399" s="40"/>
      <c r="M399" s="40"/>
      <c r="N399" s="40"/>
      <c r="O399" s="40"/>
      <c r="P399" s="40"/>
      <c r="Q399" s="40"/>
      <c r="R399" s="40"/>
      <c r="S399" s="40"/>
    </row>
    <row r="400" spans="1:23" x14ac:dyDescent="0.35">
      <c r="A400" s="9" t="s">
        <v>246</v>
      </c>
    </row>
    <row r="401" spans="1:23" x14ac:dyDescent="0.35">
      <c r="A401" s="2" t="s">
        <v>53</v>
      </c>
    </row>
    <row r="402" spans="1:23" x14ac:dyDescent="0.35">
      <c r="A402" s="6" t="s">
        <v>247</v>
      </c>
      <c r="B402" s="6"/>
      <c r="C402" s="6"/>
    </row>
    <row r="403" spans="1:23" x14ac:dyDescent="0.35">
      <c r="A403" s="4" t="s">
        <v>248</v>
      </c>
      <c r="B403" s="4"/>
      <c r="C403" s="4"/>
    </row>
    <row r="404" spans="1:23" x14ac:dyDescent="0.35">
      <c r="A404" s="4" t="s">
        <v>249</v>
      </c>
      <c r="B404" s="4"/>
      <c r="C404" s="4"/>
    </row>
    <row r="405" spans="1:23" x14ac:dyDescent="0.35">
      <c r="A405" s="4" t="s">
        <v>324</v>
      </c>
      <c r="B405" s="4"/>
      <c r="C405" s="4"/>
    </row>
    <row r="406" spans="1:23" x14ac:dyDescent="0.35">
      <c r="A406" s="2" t="s">
        <v>22</v>
      </c>
      <c r="D406" s="10">
        <f t="shared" ref="D406:W406" si="151">D410+D411+D412+D413</f>
        <v>1.2151500479999999</v>
      </c>
      <c r="E406" s="10">
        <f t="shared" si="151"/>
        <v>1.1494949590000001</v>
      </c>
      <c r="F406" s="10">
        <f t="shared" si="151"/>
        <v>1.1343568720000001</v>
      </c>
      <c r="G406" s="10">
        <f t="shared" si="151"/>
        <v>1.18733197</v>
      </c>
      <c r="H406" s="10">
        <f t="shared" si="151"/>
        <v>1.1545561479999999</v>
      </c>
      <c r="I406" s="10">
        <f t="shared" si="151"/>
        <v>1.111364706</v>
      </c>
      <c r="J406" s="10">
        <f t="shared" si="151"/>
        <v>1.067991264</v>
      </c>
      <c r="K406" s="10">
        <f t="shared" si="151"/>
        <v>1.0292668009999999</v>
      </c>
      <c r="L406" s="10">
        <f t="shared" si="151"/>
        <v>1.0321530970000001</v>
      </c>
      <c r="M406" s="10">
        <f t="shared" si="151"/>
        <v>1.00348495</v>
      </c>
      <c r="N406" s="10">
        <f t="shared" si="151"/>
        <v>0.95322687700000008</v>
      </c>
      <c r="O406" s="10">
        <f t="shared" si="151"/>
        <v>0.95695298500000003</v>
      </c>
      <c r="P406" s="10">
        <f t="shared" si="151"/>
        <v>0.92550211500000001</v>
      </c>
      <c r="Q406" s="10">
        <f t="shared" si="151"/>
        <v>0.93460659000000001</v>
      </c>
      <c r="R406" s="10">
        <f t="shared" si="151"/>
        <v>0.87881249500000003</v>
      </c>
      <c r="S406" s="10">
        <f t="shared" si="151"/>
        <v>0.84168661699999991</v>
      </c>
      <c r="T406" s="10">
        <f t="shared" si="151"/>
        <v>0.827847687</v>
      </c>
      <c r="U406" s="10">
        <f t="shared" si="151"/>
        <v>0.85814157400000002</v>
      </c>
      <c r="V406" s="10">
        <f t="shared" si="151"/>
        <v>0.88639788099999994</v>
      </c>
      <c r="W406" s="10">
        <f t="shared" si="151"/>
        <v>0.90130877600000003</v>
      </c>
    </row>
    <row r="407" spans="1:23" x14ac:dyDescent="0.35">
      <c r="A407" s="17" t="s">
        <v>6</v>
      </c>
      <c r="B407" s="17"/>
      <c r="C407" s="17"/>
      <c r="D407" s="17"/>
      <c r="E407" s="18">
        <f t="shared" ref="E407:W407" si="152">(E406-$D406)/$D406</f>
        <v>-5.4030437729118898E-2</v>
      </c>
      <c r="F407" s="18">
        <f t="shared" si="152"/>
        <v>-6.6488230102098311E-2</v>
      </c>
      <c r="G407" s="18">
        <f t="shared" si="152"/>
        <v>-2.2892710283627389E-2</v>
      </c>
      <c r="H407" s="18">
        <f t="shared" si="152"/>
        <v>-4.9865364445922301E-2</v>
      </c>
      <c r="I407" s="18">
        <f t="shared" si="152"/>
        <v>-8.5409486812611221E-2</v>
      </c>
      <c r="J407" s="18">
        <f t="shared" si="152"/>
        <v>-0.12110338492123397</v>
      </c>
      <c r="K407" s="18">
        <f t="shared" si="152"/>
        <v>-0.15297143534326721</v>
      </c>
      <c r="L407" s="18">
        <f t="shared" si="152"/>
        <v>-0.15059617641557285</v>
      </c>
      <c r="M407" s="18">
        <f t="shared" si="152"/>
        <v>-0.17418844557376004</v>
      </c>
      <c r="N407" s="18">
        <f t="shared" si="152"/>
        <v>-0.21554800695691523</v>
      </c>
      <c r="O407" s="18">
        <f t="shared" si="152"/>
        <v>-0.21248163008754611</v>
      </c>
      <c r="P407" s="18">
        <f t="shared" si="152"/>
        <v>-0.23836392343211257</v>
      </c>
      <c r="Q407" s="18">
        <f t="shared" si="152"/>
        <v>-0.23087145366265083</v>
      </c>
      <c r="R407" s="18">
        <f t="shared" si="152"/>
        <v>-0.27678684912498963</v>
      </c>
      <c r="S407" s="18">
        <f t="shared" si="152"/>
        <v>-0.30733935419307168</v>
      </c>
      <c r="T407" s="26">
        <f t="shared" si="152"/>
        <v>-0.31872801357943897</v>
      </c>
      <c r="U407" s="26">
        <f t="shared" si="152"/>
        <v>-0.29379785203283793</v>
      </c>
      <c r="V407" s="26">
        <f t="shared" si="152"/>
        <v>-0.27054450398211233</v>
      </c>
      <c r="W407" s="26">
        <f t="shared" si="152"/>
        <v>-0.25827367781990979</v>
      </c>
    </row>
    <row r="408" spans="1:23" x14ac:dyDescent="0.35">
      <c r="A408" s="11" t="s">
        <v>7</v>
      </c>
      <c r="D408" s="10"/>
      <c r="E408" s="21">
        <f t="shared" ref="E408:W408" si="153">(E406-D406)/D406</f>
        <v>-5.4030437729118898E-2</v>
      </c>
      <c r="F408" s="21">
        <f t="shared" si="153"/>
        <v>-1.3169337439434535E-2</v>
      </c>
      <c r="G408" s="21">
        <f t="shared" si="153"/>
        <v>4.6700557212298426E-2</v>
      </c>
      <c r="H408" s="21">
        <f t="shared" si="153"/>
        <v>-2.7604598232118742E-2</v>
      </c>
      <c r="I408" s="21">
        <f t="shared" si="153"/>
        <v>-3.7409563904552447E-2</v>
      </c>
      <c r="J408" s="21">
        <f t="shared" si="153"/>
        <v>-3.9027190413585114E-2</v>
      </c>
      <c r="K408" s="21">
        <f t="shared" si="153"/>
        <v>-3.6259157078648255E-2</v>
      </c>
      <c r="L408" s="21">
        <f t="shared" si="153"/>
        <v>2.8042252962944179E-3</v>
      </c>
      <c r="M408" s="21">
        <f t="shared" si="153"/>
        <v>-2.7775091779819641E-2</v>
      </c>
      <c r="N408" s="21">
        <f t="shared" si="153"/>
        <v>-5.0083534386838546E-2</v>
      </c>
      <c r="O408" s="21">
        <f t="shared" si="153"/>
        <v>3.9089413967499263E-3</v>
      </c>
      <c r="P408" s="21">
        <f t="shared" si="153"/>
        <v>-3.2865637594515697E-2</v>
      </c>
      <c r="Q408" s="21">
        <f t="shared" si="153"/>
        <v>9.8373357039816169E-3</v>
      </c>
      <c r="R408" s="21">
        <f t="shared" si="153"/>
        <v>-5.9697947347022225E-2</v>
      </c>
      <c r="S408" s="22">
        <f t="shared" si="153"/>
        <v>-4.224550539646129E-2</v>
      </c>
      <c r="T408" s="23">
        <f t="shared" si="153"/>
        <v>-1.6441903340848673E-2</v>
      </c>
      <c r="U408" s="23">
        <f t="shared" si="153"/>
        <v>3.6593551538182917E-2</v>
      </c>
      <c r="V408" s="23">
        <f t="shared" si="153"/>
        <v>3.2927325579030768E-2</v>
      </c>
      <c r="W408" s="23">
        <f t="shared" si="153"/>
        <v>1.6821898291519147E-2</v>
      </c>
    </row>
    <row r="409" spans="1:23" x14ac:dyDescent="0.35">
      <c r="A409" s="2" t="s">
        <v>23</v>
      </c>
      <c r="D409" s="12">
        <f t="shared" ref="D409:W409" si="154">D406/D$8</f>
        <v>3.4144057272072682E-2</v>
      </c>
      <c r="E409" s="12">
        <f t="shared" si="154"/>
        <v>3.1634423002486332E-2</v>
      </c>
      <c r="F409" s="12">
        <f t="shared" si="154"/>
        <v>3.0772558961332991E-2</v>
      </c>
      <c r="G409" s="12">
        <f t="shared" si="154"/>
        <v>3.3376790329303185E-2</v>
      </c>
      <c r="H409" s="12">
        <f t="shared" si="154"/>
        <v>3.0734657410947934E-2</v>
      </c>
      <c r="I409" s="12">
        <f t="shared" si="154"/>
        <v>3.0824713677028395E-2</v>
      </c>
      <c r="J409" s="12">
        <f t="shared" si="154"/>
        <v>2.995264791953332E-2</v>
      </c>
      <c r="K409" s="12">
        <f t="shared" si="154"/>
        <v>2.8977571402872531E-2</v>
      </c>
      <c r="L409" s="12">
        <f t="shared" si="154"/>
        <v>2.894890401103814E-2</v>
      </c>
      <c r="M409" s="12">
        <f t="shared" si="154"/>
        <v>2.5950900110393846E-2</v>
      </c>
      <c r="N409" s="12">
        <f t="shared" si="154"/>
        <v>2.5052217891849134E-2</v>
      </c>
      <c r="O409" s="12">
        <f t="shared" si="154"/>
        <v>2.5402195732458076E-2</v>
      </c>
      <c r="P409" s="12">
        <f t="shared" si="154"/>
        <v>2.4718309660679682E-2</v>
      </c>
      <c r="Q409" s="12">
        <f t="shared" si="154"/>
        <v>2.5401034536934444E-2</v>
      </c>
      <c r="R409" s="12">
        <f t="shared" si="154"/>
        <v>2.3643315964416687E-2</v>
      </c>
      <c r="S409" s="12">
        <f t="shared" si="154"/>
        <v>2.1833160668289095E-2</v>
      </c>
      <c r="T409" s="27">
        <f t="shared" si="154"/>
        <v>2.2021507034892123E-2</v>
      </c>
      <c r="U409" s="27">
        <f t="shared" si="154"/>
        <v>2.6999718857334678E-2</v>
      </c>
      <c r="V409" s="27">
        <f t="shared" si="154"/>
        <v>2.8489902855989544E-2</v>
      </c>
      <c r="W409" s="27">
        <f t="shared" si="154"/>
        <v>2.9021864602763028E-2</v>
      </c>
    </row>
    <row r="410" spans="1:23" x14ac:dyDescent="0.35">
      <c r="A410" s="2" t="s">
        <v>318</v>
      </c>
      <c r="B410" s="2" t="s">
        <v>319</v>
      </c>
      <c r="D410" s="2">
        <v>2.5127999999999999E-3</v>
      </c>
      <c r="E410" s="2">
        <v>2.5872E-3</v>
      </c>
      <c r="F410" s="2">
        <v>5.2848000000000001E-3</v>
      </c>
      <c r="G410" s="2">
        <v>3.5303999999999999E-3</v>
      </c>
      <c r="H410" s="31">
        <v>3.8568000000000001E-3</v>
      </c>
      <c r="I410" s="2">
        <v>4.5840000000000004E-3</v>
      </c>
      <c r="J410" s="2">
        <v>5.6303999999999998E-3</v>
      </c>
      <c r="K410" s="2">
        <v>1.224984E-2</v>
      </c>
      <c r="L410" s="2">
        <v>2.2723199999999999E-2</v>
      </c>
      <c r="M410" s="2">
        <v>2.858256E-2</v>
      </c>
      <c r="N410" s="2">
        <v>3.1765679999999998E-2</v>
      </c>
      <c r="O410" s="2">
        <v>7.1689439999999993E-2</v>
      </c>
      <c r="P410" s="2">
        <v>7.3913039999999999E-2</v>
      </c>
      <c r="Q410" s="2">
        <v>9.7131801000000004E-2</v>
      </c>
      <c r="R410" s="2">
        <v>8.9219515999999999E-2</v>
      </c>
      <c r="S410" s="2">
        <v>7.3614283000000003E-2</v>
      </c>
      <c r="T410" s="2">
        <v>6.6123134E-2</v>
      </c>
      <c r="U410" s="2">
        <v>6.0123869000000003E-2</v>
      </c>
      <c r="V410" s="2">
        <v>7.9667511999999996E-2</v>
      </c>
      <c r="W410" s="2">
        <v>8.7659517000000006E-2</v>
      </c>
    </row>
    <row r="411" spans="1:23" x14ac:dyDescent="0.35">
      <c r="A411" s="2" t="s">
        <v>320</v>
      </c>
      <c r="B411" s="2" t="s">
        <v>321</v>
      </c>
      <c r="D411" s="63">
        <v>1.504898E-3</v>
      </c>
      <c r="E411" s="2">
        <v>1.6086690000000001E-3</v>
      </c>
      <c r="F411" s="2">
        <v>1.7643520000000001E-3</v>
      </c>
      <c r="G411" s="2">
        <v>2.4538920000000001E-3</v>
      </c>
      <c r="H411" s="2">
        <v>4.4803519999999999E-3</v>
      </c>
      <c r="I411" s="2">
        <v>6.410298E-3</v>
      </c>
      <c r="J411" s="2">
        <v>1.2720024E-2</v>
      </c>
      <c r="K411" s="2">
        <v>1.3256225E-2</v>
      </c>
      <c r="L411" s="2">
        <v>1.5384050999999999E-2</v>
      </c>
      <c r="M411" s="2">
        <v>1.9935635E-2</v>
      </c>
      <c r="N411" s="2">
        <v>2.0728976999999999E-2</v>
      </c>
      <c r="O411" s="2">
        <v>2.1836878000000001E-2</v>
      </c>
      <c r="P411" s="2">
        <v>1.6085914E-2</v>
      </c>
      <c r="Q411" s="2">
        <v>2.3537895E-2</v>
      </c>
      <c r="R411" s="2">
        <v>2.1442075000000001E-2</v>
      </c>
      <c r="S411" s="2">
        <v>1.8280762999999998E-2</v>
      </c>
      <c r="T411" s="2">
        <v>1.7709401999999999E-2</v>
      </c>
      <c r="U411" s="2">
        <v>1.7736536000000001E-2</v>
      </c>
      <c r="V411" s="2">
        <v>1.3979854999999999E-2</v>
      </c>
      <c r="W411" s="2">
        <v>1.8619772E-2</v>
      </c>
    </row>
    <row r="412" spans="1:23" x14ac:dyDescent="0.35">
      <c r="A412" s="2" t="s">
        <v>293</v>
      </c>
      <c r="B412" s="2" t="s">
        <v>294</v>
      </c>
      <c r="D412" s="2">
        <v>0.53240560000000003</v>
      </c>
      <c r="E412" s="2">
        <v>0.47952</v>
      </c>
      <c r="F412" s="2">
        <v>0.4693176</v>
      </c>
      <c r="G412" s="2">
        <v>0.53065112800000003</v>
      </c>
      <c r="H412" s="2">
        <v>0.50107198600000002</v>
      </c>
      <c r="I412" s="2">
        <v>0.463439408</v>
      </c>
      <c r="J412" s="2">
        <v>0.43056646999999998</v>
      </c>
      <c r="K412" s="2">
        <v>0.39435303599999999</v>
      </c>
      <c r="L412" s="2">
        <v>0.39026565600000002</v>
      </c>
      <c r="M412" s="2">
        <v>0.35636675499999998</v>
      </c>
      <c r="N412" s="2">
        <v>0.32001540000000001</v>
      </c>
      <c r="O412" s="2">
        <v>0.30230536699999999</v>
      </c>
      <c r="P412" s="2">
        <v>0.29471577100000002</v>
      </c>
      <c r="Q412" s="2">
        <v>0.29247670399999998</v>
      </c>
      <c r="R412" s="2">
        <v>0.262317994</v>
      </c>
      <c r="S412" s="2">
        <v>0.25739157099999999</v>
      </c>
      <c r="T412" s="2">
        <v>0.25836515100000002</v>
      </c>
      <c r="U412" s="2">
        <v>0.26814116900000001</v>
      </c>
      <c r="V412" s="2">
        <v>0.25064051399999998</v>
      </c>
      <c r="W412" s="2">
        <v>0.252919487</v>
      </c>
    </row>
    <row r="413" spans="1:23" x14ac:dyDescent="0.35">
      <c r="A413" s="2" t="s">
        <v>322</v>
      </c>
      <c r="B413" s="2" t="s">
        <v>323</v>
      </c>
      <c r="D413" s="2">
        <v>0.67872675000000005</v>
      </c>
      <c r="E413" s="2">
        <v>0.66577909000000002</v>
      </c>
      <c r="F413" s="2">
        <v>0.65799012000000001</v>
      </c>
      <c r="G413" s="2">
        <v>0.65069655000000004</v>
      </c>
      <c r="H413" s="2">
        <v>0.64514700999999997</v>
      </c>
      <c r="I413" s="2">
        <v>0.63693100000000002</v>
      </c>
      <c r="J413" s="2">
        <v>0.61907436999999998</v>
      </c>
      <c r="K413" s="2">
        <v>0.6094077</v>
      </c>
      <c r="L413" s="2">
        <v>0.60378019000000005</v>
      </c>
      <c r="M413" s="2">
        <v>0.59860000000000002</v>
      </c>
      <c r="N413" s="2">
        <v>0.58071682000000002</v>
      </c>
      <c r="O413" s="2">
        <v>0.56112130000000005</v>
      </c>
      <c r="P413" s="2">
        <v>0.54078738999999998</v>
      </c>
      <c r="Q413" s="2">
        <v>0.52146018999999999</v>
      </c>
      <c r="R413" s="2">
        <v>0.50583290999999997</v>
      </c>
      <c r="S413" s="2">
        <v>0.4924</v>
      </c>
      <c r="T413" s="2">
        <v>0.48565000000000003</v>
      </c>
      <c r="U413" s="2">
        <v>0.51214000000000004</v>
      </c>
      <c r="V413" s="2">
        <v>0.54210999999999998</v>
      </c>
      <c r="W413" s="2">
        <v>0.54210999999999998</v>
      </c>
    </row>
    <row r="414" spans="1:23" hidden="1" x14ac:dyDescent="0.35"/>
    <row r="415" spans="1:23" hidden="1" x14ac:dyDescent="0.35"/>
    <row r="416" spans="1:23" hidden="1" x14ac:dyDescent="0.35"/>
    <row r="417" spans="1:23" hidden="1" x14ac:dyDescent="0.35"/>
    <row r="418" spans="1:23" x14ac:dyDescent="0.35"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</row>
    <row r="419" spans="1:23" x14ac:dyDescent="0.35"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</row>
    <row r="420" spans="1:23" x14ac:dyDescent="0.35">
      <c r="A420" s="9" t="s">
        <v>266</v>
      </c>
    </row>
    <row r="421" spans="1:23" x14ac:dyDescent="0.35">
      <c r="A421" s="6" t="s">
        <v>267</v>
      </c>
    </row>
    <row r="422" spans="1:23" hidden="1" x14ac:dyDescent="0.35">
      <c r="A422" s="2" t="s">
        <v>22</v>
      </c>
      <c r="D422" s="10">
        <v>0</v>
      </c>
      <c r="E422" s="10">
        <v>0</v>
      </c>
      <c r="F422" s="10">
        <v>0</v>
      </c>
      <c r="G422" s="10">
        <v>0</v>
      </c>
      <c r="H422" s="10">
        <v>0</v>
      </c>
      <c r="I422" s="10">
        <v>0</v>
      </c>
      <c r="J422" s="10">
        <v>0</v>
      </c>
      <c r="K422" s="10">
        <v>0</v>
      </c>
      <c r="L422" s="10">
        <v>0</v>
      </c>
      <c r="M422" s="10">
        <v>0</v>
      </c>
      <c r="N422" s="10">
        <v>0</v>
      </c>
      <c r="O422" s="10">
        <v>0</v>
      </c>
      <c r="P422" s="10">
        <v>0</v>
      </c>
      <c r="Q422" s="10">
        <v>0</v>
      </c>
      <c r="R422" s="10">
        <v>0</v>
      </c>
      <c r="S422" s="10">
        <v>0</v>
      </c>
    </row>
    <row r="423" spans="1:23" s="42" customFormat="1" hidden="1" x14ac:dyDescent="0.35">
      <c r="A423" s="17" t="s">
        <v>6</v>
      </c>
      <c r="B423" s="17"/>
      <c r="C423" s="17"/>
      <c r="D423" s="17"/>
      <c r="E423" s="18" t="e">
        <v>#DIV/0!</v>
      </c>
      <c r="F423" s="18" t="e">
        <v>#DIV/0!</v>
      </c>
      <c r="G423" s="18" t="e">
        <v>#DIV/0!</v>
      </c>
      <c r="H423" s="18" t="e">
        <v>#DIV/0!</v>
      </c>
      <c r="I423" s="18" t="e">
        <v>#DIV/0!</v>
      </c>
      <c r="J423" s="18" t="e">
        <v>#DIV/0!</v>
      </c>
      <c r="K423" s="18" t="e">
        <v>#DIV/0!</v>
      </c>
      <c r="L423" s="18" t="e">
        <v>#DIV/0!</v>
      </c>
      <c r="M423" s="18" t="e">
        <v>#DIV/0!</v>
      </c>
      <c r="N423" s="18" t="e">
        <v>#DIV/0!</v>
      </c>
      <c r="O423" s="18" t="e">
        <v>#DIV/0!</v>
      </c>
      <c r="P423" s="18" t="e">
        <v>#DIV/0!</v>
      </c>
      <c r="Q423" s="18" t="e">
        <v>#DIV/0!</v>
      </c>
      <c r="R423" s="18" t="e">
        <v>#DIV/0!</v>
      </c>
      <c r="S423" s="18" t="e">
        <v>#DIV/0!</v>
      </c>
      <c r="T423" s="2"/>
      <c r="U423" s="2"/>
      <c r="V423" s="2"/>
    </row>
    <row r="424" spans="1:23" hidden="1" x14ac:dyDescent="0.35">
      <c r="A424" s="11" t="s">
        <v>7</v>
      </c>
      <c r="D424" s="10"/>
      <c r="E424" s="12" t="e">
        <v>#DIV/0!</v>
      </c>
      <c r="F424" s="12" t="e">
        <v>#DIV/0!</v>
      </c>
      <c r="G424" s="12" t="e">
        <v>#DIV/0!</v>
      </c>
      <c r="H424" s="12" t="e">
        <v>#DIV/0!</v>
      </c>
      <c r="I424" s="12" t="e">
        <v>#DIV/0!</v>
      </c>
      <c r="J424" s="12" t="e">
        <v>#DIV/0!</v>
      </c>
      <c r="K424" s="12" t="e">
        <v>#DIV/0!</v>
      </c>
      <c r="L424" s="12" t="e">
        <v>#DIV/0!</v>
      </c>
      <c r="M424" s="12" t="e">
        <v>#DIV/0!</v>
      </c>
      <c r="N424" s="12" t="e">
        <v>#DIV/0!</v>
      </c>
      <c r="O424" s="12" t="e">
        <v>#DIV/0!</v>
      </c>
      <c r="P424" s="12" t="e">
        <v>#DIV/0!</v>
      </c>
      <c r="Q424" s="12" t="e">
        <v>#DIV/0!</v>
      </c>
      <c r="R424" s="12" t="e">
        <v>#DIV/0!</v>
      </c>
      <c r="S424" s="12" t="e">
        <v>#DIV/0!</v>
      </c>
    </row>
    <row r="425" spans="1:23" hidden="1" x14ac:dyDescent="0.35">
      <c r="A425" s="2" t="s">
        <v>23</v>
      </c>
      <c r="D425" s="40">
        <v>0</v>
      </c>
      <c r="E425" s="40">
        <v>0</v>
      </c>
      <c r="F425" s="40">
        <v>0</v>
      </c>
      <c r="G425" s="40">
        <v>0</v>
      </c>
      <c r="H425" s="40">
        <v>0</v>
      </c>
      <c r="I425" s="40">
        <v>0</v>
      </c>
      <c r="J425" s="40">
        <v>0</v>
      </c>
      <c r="K425" s="40">
        <v>0</v>
      </c>
      <c r="L425" s="40">
        <v>0</v>
      </c>
      <c r="M425" s="40">
        <v>0</v>
      </c>
      <c r="N425" s="40">
        <v>0</v>
      </c>
      <c r="O425" s="40">
        <v>0</v>
      </c>
      <c r="P425" s="40">
        <v>0</v>
      </c>
      <c r="Q425" s="40">
        <v>0</v>
      </c>
      <c r="R425" s="40">
        <v>0</v>
      </c>
      <c r="S425" s="40">
        <v>0</v>
      </c>
    </row>
    <row r="426" spans="1:23" x14ac:dyDescent="0.35"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</row>
    <row r="427" spans="1:23" x14ac:dyDescent="0.35"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</row>
    <row r="428" spans="1:23" hidden="1" x14ac:dyDescent="0.35"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</row>
    <row r="429" spans="1:23" x14ac:dyDescent="0.35"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</row>
    <row r="430" spans="1:23" x14ac:dyDescent="0.35"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</row>
    <row r="431" spans="1:23" x14ac:dyDescent="0.35">
      <c r="A431" s="42"/>
      <c r="B431" s="42"/>
      <c r="C431" s="42"/>
      <c r="D431" s="43"/>
      <c r="E431" s="43"/>
      <c r="F431" s="43"/>
      <c r="G431" s="43"/>
      <c r="H431" s="43"/>
      <c r="I431" s="43"/>
      <c r="J431" s="43"/>
      <c r="K431" s="43"/>
      <c r="L431" s="43"/>
      <c r="M431" s="43"/>
      <c r="N431" s="43"/>
      <c r="O431" s="43"/>
      <c r="P431" s="43"/>
      <c r="Q431" s="43"/>
      <c r="R431" s="43"/>
      <c r="S431" s="42"/>
      <c r="T431" s="42"/>
      <c r="U431" s="42"/>
      <c r="V431" s="42"/>
      <c r="W431" s="42"/>
    </row>
    <row r="432" spans="1:23" x14ac:dyDescent="0.35"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</row>
    <row r="433" spans="1:23" x14ac:dyDescent="0.35">
      <c r="A433" s="2" t="s">
        <v>268</v>
      </c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</row>
    <row r="434" spans="1:23" x14ac:dyDescent="0.35">
      <c r="A434" s="2" t="s">
        <v>269</v>
      </c>
      <c r="D434" s="10">
        <f>D23+D83+D132+D194+D248+D269+D303+D340+D406</f>
        <v>35.588917811296632</v>
      </c>
      <c r="E434" s="10">
        <f>E23+E83+E132+E194+E248+E269+E303+E340+E406</f>
        <v>36.336839742885616</v>
      </c>
      <c r="F434" s="10">
        <f>F23+F83+F132+F194+F248+F269+F303+F340+F406</f>
        <v>36.862611049843693</v>
      </c>
      <c r="G434" s="10">
        <f t="shared" ref="G434:W434" si="155">G23+G83+G132+G194+G248+G269+G303+G340+G406+G324</f>
        <v>35.573581470402239</v>
      </c>
      <c r="H434" s="10">
        <f t="shared" si="155"/>
        <v>37.565284446240078</v>
      </c>
      <c r="I434" s="10">
        <f t="shared" si="155"/>
        <v>36.054339957364348</v>
      </c>
      <c r="J434" s="10">
        <f t="shared" si="155"/>
        <v>35.655988307581985</v>
      </c>
      <c r="K434" s="10">
        <f t="shared" si="155"/>
        <v>35.519429378335317</v>
      </c>
      <c r="L434" s="10">
        <f t="shared" si="155"/>
        <v>35.654306519046209</v>
      </c>
      <c r="M434" s="10">
        <f t="shared" si="155"/>
        <v>38.66859899776982</v>
      </c>
      <c r="N434" s="10">
        <f t="shared" si="155"/>
        <v>38.049600283499743</v>
      </c>
      <c r="O434" s="10">
        <f t="shared" si="155"/>
        <v>37.672057765354403</v>
      </c>
      <c r="P434" s="10">
        <f t="shared" si="155"/>
        <v>37.441966206622538</v>
      </c>
      <c r="Q434" s="10">
        <f t="shared" si="155"/>
        <v>36.794036425604347</v>
      </c>
      <c r="R434" s="10">
        <f t="shared" si="155"/>
        <v>37.169595682882104</v>
      </c>
      <c r="S434" s="10">
        <f t="shared" si="155"/>
        <v>38.550836948792387</v>
      </c>
      <c r="T434" s="10">
        <f t="shared" si="155"/>
        <v>37.592689986580453</v>
      </c>
      <c r="U434" s="10">
        <f t="shared" si="155"/>
        <v>31.783352209494559</v>
      </c>
      <c r="V434" s="10">
        <f t="shared" si="155"/>
        <v>31.112702822489585</v>
      </c>
      <c r="W434" s="10">
        <f t="shared" si="155"/>
        <v>31.056198088464331</v>
      </c>
    </row>
    <row r="435" spans="1:23" x14ac:dyDescent="0.35">
      <c r="A435" s="2" t="s">
        <v>5</v>
      </c>
      <c r="D435" s="10">
        <f t="shared" ref="D435:W435" si="156">D8</f>
        <v>35.588917811296639</v>
      </c>
      <c r="E435" s="10">
        <f t="shared" si="156"/>
        <v>36.336839742885608</v>
      </c>
      <c r="F435" s="10">
        <f t="shared" si="156"/>
        <v>36.862611049843693</v>
      </c>
      <c r="G435" s="10">
        <f t="shared" si="156"/>
        <v>35.573581470402225</v>
      </c>
      <c r="H435" s="10">
        <f t="shared" si="156"/>
        <v>37.565284446240085</v>
      </c>
      <c r="I435" s="10">
        <f t="shared" si="156"/>
        <v>36.054339957364341</v>
      </c>
      <c r="J435" s="10">
        <f t="shared" si="156"/>
        <v>35.655988307581985</v>
      </c>
      <c r="K435" s="10">
        <f t="shared" si="156"/>
        <v>35.519429378335317</v>
      </c>
      <c r="L435" s="10">
        <f t="shared" si="156"/>
        <v>35.654306519046209</v>
      </c>
      <c r="M435" s="10">
        <f t="shared" si="156"/>
        <v>38.668598997769813</v>
      </c>
      <c r="N435" s="10">
        <f t="shared" si="156"/>
        <v>38.049600283499743</v>
      </c>
      <c r="O435" s="10">
        <f t="shared" si="156"/>
        <v>37.672057765354417</v>
      </c>
      <c r="P435" s="10">
        <f t="shared" si="156"/>
        <v>37.441966206622538</v>
      </c>
      <c r="Q435" s="10">
        <f t="shared" si="156"/>
        <v>36.794036425604347</v>
      </c>
      <c r="R435" s="10">
        <f t="shared" si="156"/>
        <v>37.169595682882104</v>
      </c>
      <c r="S435" s="10">
        <f t="shared" si="156"/>
        <v>38.550836948792387</v>
      </c>
      <c r="T435" s="10">
        <f t="shared" si="156"/>
        <v>37.592689986580446</v>
      </c>
      <c r="U435" s="10">
        <f t="shared" si="156"/>
        <v>31.783352209494559</v>
      </c>
      <c r="V435" s="10">
        <f t="shared" si="156"/>
        <v>31.112702822489585</v>
      </c>
      <c r="W435" s="10">
        <f t="shared" si="156"/>
        <v>31.056198088464338</v>
      </c>
    </row>
    <row r="436" spans="1:23" hidden="1" x14ac:dyDescent="0.35">
      <c r="A436" s="2" t="s">
        <v>270</v>
      </c>
      <c r="D436" s="44">
        <f t="shared" ref="D436:W436" si="157">D434-D435</f>
        <v>0</v>
      </c>
      <c r="E436" s="44">
        <f t="shared" si="157"/>
        <v>0</v>
      </c>
      <c r="F436" s="44">
        <f t="shared" si="157"/>
        <v>0</v>
      </c>
      <c r="G436" s="44">
        <f t="shared" si="157"/>
        <v>0</v>
      </c>
      <c r="H436" s="44">
        <f t="shared" si="157"/>
        <v>0</v>
      </c>
      <c r="I436" s="44">
        <f t="shared" si="157"/>
        <v>0</v>
      </c>
      <c r="J436" s="44">
        <f t="shared" si="157"/>
        <v>0</v>
      </c>
      <c r="K436" s="44">
        <f t="shared" si="157"/>
        <v>0</v>
      </c>
      <c r="L436" s="44">
        <f t="shared" si="157"/>
        <v>0</v>
      </c>
      <c r="M436" s="44">
        <f t="shared" si="157"/>
        <v>0</v>
      </c>
      <c r="N436" s="44">
        <f t="shared" si="157"/>
        <v>0</v>
      </c>
      <c r="O436" s="44">
        <f t="shared" si="157"/>
        <v>0</v>
      </c>
      <c r="P436" s="44">
        <f t="shared" si="157"/>
        <v>0</v>
      </c>
      <c r="Q436" s="44">
        <f t="shared" si="157"/>
        <v>0</v>
      </c>
      <c r="R436" s="44">
        <f t="shared" si="157"/>
        <v>0</v>
      </c>
      <c r="S436" s="44">
        <f t="shared" si="157"/>
        <v>0</v>
      </c>
      <c r="T436" s="44">
        <f t="shared" si="157"/>
        <v>0</v>
      </c>
      <c r="U436" s="44">
        <f t="shared" si="157"/>
        <v>0</v>
      </c>
      <c r="V436" s="44">
        <f t="shared" si="157"/>
        <v>0</v>
      </c>
      <c r="W436" s="44">
        <f t="shared" si="157"/>
        <v>0</v>
      </c>
    </row>
    <row r="437" spans="1:23" x14ac:dyDescent="0.35"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</row>
    <row r="438" spans="1:23" x14ac:dyDescent="0.35"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</row>
    <row r="439" spans="1:23" x14ac:dyDescent="0.35"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</row>
    <row r="440" spans="1:23" x14ac:dyDescent="0.35"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</row>
  </sheetData>
  <mergeCells count="15">
    <mergeCell ref="D177:S177"/>
    <mergeCell ref="D180:S180"/>
    <mergeCell ref="D184:S184"/>
    <mergeCell ref="D114:S114"/>
    <mergeCell ref="D117:S117"/>
    <mergeCell ref="D121:S121"/>
    <mergeCell ref="D166:S166"/>
    <mergeCell ref="D170:S170"/>
    <mergeCell ref="D173:S173"/>
    <mergeCell ref="D110:S110"/>
    <mergeCell ref="D89:S89"/>
    <mergeCell ref="D93:S93"/>
    <mergeCell ref="D94:S94"/>
    <mergeCell ref="D103:S103"/>
    <mergeCell ref="D107:S107"/>
  </mergeCells>
  <pageMargins left="0.7" right="0.7" top="0.75" bottom="0.75" header="0.3" footer="0.3"/>
  <ignoredErrors>
    <ignoredError sqref="W10:AC10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85D26-3183-4BD3-88A8-E0919A92813C}">
  <dimension ref="A1:AC54"/>
  <sheetViews>
    <sheetView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A15" sqref="A15:XFD15"/>
    </sheetView>
  </sheetViews>
  <sheetFormatPr defaultColWidth="9.21875" defaultRowHeight="18" x14ac:dyDescent="0.35"/>
  <cols>
    <col min="1" max="1" width="13.21875" style="2" customWidth="1"/>
    <col min="2" max="2" width="9.21875" style="2"/>
    <col min="3" max="3" width="69" style="2" customWidth="1"/>
    <col min="4" max="4" width="9.5546875" style="2" bestFit="1" customWidth="1"/>
    <col min="5" max="7" width="10.21875" style="2" bestFit="1" customWidth="1"/>
    <col min="8" max="10" width="9.5546875" style="2" bestFit="1" customWidth="1"/>
    <col min="11" max="18" width="10.21875" style="2" bestFit="1" customWidth="1"/>
    <col min="19" max="19" width="9.77734375" style="2" customWidth="1"/>
    <col min="20" max="16384" width="9.21875" style="2"/>
  </cols>
  <sheetData>
    <row r="1" spans="1:29" ht="20.399999999999999" x14ac:dyDescent="0.45">
      <c r="A1" s="2" t="s">
        <v>1</v>
      </c>
      <c r="B1" s="3" t="s">
        <v>326</v>
      </c>
    </row>
    <row r="2" spans="1:29" x14ac:dyDescent="0.35">
      <c r="A2" s="2" t="s">
        <v>4</v>
      </c>
      <c r="D2" s="2">
        <v>2005</v>
      </c>
      <c r="E2" s="2">
        <v>2006</v>
      </c>
      <c r="F2" s="2">
        <v>2007</v>
      </c>
      <c r="G2" s="2">
        <v>2008</v>
      </c>
      <c r="H2" s="2">
        <v>2009</v>
      </c>
      <c r="I2" s="2">
        <v>2010</v>
      </c>
      <c r="J2" s="2">
        <v>2011</v>
      </c>
      <c r="K2" s="2">
        <v>2012</v>
      </c>
      <c r="L2" s="2">
        <v>2013</v>
      </c>
      <c r="M2" s="2">
        <v>2014</v>
      </c>
      <c r="N2" s="2">
        <v>2015</v>
      </c>
      <c r="O2" s="2">
        <v>2016</v>
      </c>
      <c r="P2" s="2">
        <v>2017</v>
      </c>
      <c r="Q2" s="2">
        <v>2018</v>
      </c>
      <c r="R2" s="2">
        <v>2019</v>
      </c>
      <c r="S2" s="7">
        <v>2020</v>
      </c>
      <c r="T2" s="7">
        <v>2021</v>
      </c>
      <c r="U2" s="7">
        <v>2022</v>
      </c>
      <c r="V2" s="7">
        <v>2023</v>
      </c>
      <c r="W2" s="7">
        <v>2024</v>
      </c>
      <c r="X2" s="8">
        <v>2025</v>
      </c>
      <c r="Y2" s="8">
        <v>2026</v>
      </c>
      <c r="Z2" s="8">
        <v>2027</v>
      </c>
      <c r="AA2" s="8">
        <v>2028</v>
      </c>
      <c r="AB2" s="8">
        <v>2029</v>
      </c>
      <c r="AC2" s="8">
        <v>2030</v>
      </c>
    </row>
    <row r="4" spans="1:29" ht="24" x14ac:dyDescent="0.5">
      <c r="A4" s="1" t="s">
        <v>327</v>
      </c>
    </row>
    <row r="6" spans="1:29" x14ac:dyDescent="0.35">
      <c r="C6" s="2" t="s">
        <v>14</v>
      </c>
      <c r="D6" s="10">
        <f>'NH3 analize LT'!D23</f>
        <v>0.18471019</v>
      </c>
      <c r="E6" s="10">
        <f>'NH3 analize LT'!E23</f>
        <v>0.19592991999999998</v>
      </c>
      <c r="F6" s="10">
        <f>'NH3 analize LT'!F23</f>
        <v>0.18332049499999997</v>
      </c>
      <c r="G6" s="10">
        <f>'NH3 analize LT'!G23</f>
        <v>0.19118109999999999</v>
      </c>
      <c r="H6" s="10">
        <f>'NH3 analize LT'!H23</f>
        <v>0.1912431</v>
      </c>
      <c r="I6" s="10">
        <f>'NH3 analize LT'!I23</f>
        <v>0.18633549999999996</v>
      </c>
      <c r="J6" s="10">
        <f>'NH3 analize LT'!J23</f>
        <v>0.17908199999999999</v>
      </c>
      <c r="K6" s="10">
        <f>'NH3 analize LT'!K23</f>
        <v>0.1790233</v>
      </c>
      <c r="L6" s="10">
        <f>'NH3 analize LT'!L23</f>
        <v>0.1728141</v>
      </c>
      <c r="M6" s="10">
        <f>'NH3 analize LT'!M23</f>
        <v>0.16230410000000001</v>
      </c>
      <c r="N6" s="10">
        <f>'NH3 analize LT'!N23</f>
        <v>0.16081769999999998</v>
      </c>
      <c r="O6" s="10">
        <f>'NH3 analize LT'!O23</f>
        <v>0.15736730000000002</v>
      </c>
      <c r="P6" s="10">
        <f>'NH3 analize LT'!P23</f>
        <v>0.15533240000000001</v>
      </c>
      <c r="Q6" s="10">
        <f>'NH3 analize LT'!Q23</f>
        <v>0.18540109999999999</v>
      </c>
      <c r="R6" s="10">
        <f>'NH3 analize LT'!R23</f>
        <v>0.17746699999999999</v>
      </c>
      <c r="S6" s="10">
        <f>'NH3 analize LT'!S23</f>
        <v>0.17754509999999998</v>
      </c>
      <c r="T6" s="10">
        <f>'NH3 analize LT'!T23</f>
        <v>0.18313740000000001</v>
      </c>
      <c r="U6" s="10">
        <f>'NH3 analize LT'!U23</f>
        <v>0.170903</v>
      </c>
      <c r="V6" s="10">
        <f>'NH3 analize LT'!V23</f>
        <v>0.1620472</v>
      </c>
      <c r="W6" s="10">
        <f>'NH3 analize LT'!W23</f>
        <v>0.1630868</v>
      </c>
    </row>
    <row r="7" spans="1:29" hidden="1" x14ac:dyDescent="0.35">
      <c r="C7" s="2" t="s">
        <v>52</v>
      </c>
      <c r="D7" s="10">
        <f>'NH3 analize LT'!D83</f>
        <v>0</v>
      </c>
      <c r="E7" s="10">
        <f>'NH3 analize LT'!E83</f>
        <v>0</v>
      </c>
      <c r="F7" s="10">
        <f>'NH3 analize LT'!F83</f>
        <v>0</v>
      </c>
      <c r="G7" s="10">
        <f>'NH3 analize LT'!G83</f>
        <v>0</v>
      </c>
      <c r="H7" s="10">
        <f>'NH3 analize LT'!H83</f>
        <v>0</v>
      </c>
      <c r="I7" s="10">
        <f>'NH3 analize LT'!I83</f>
        <v>0</v>
      </c>
      <c r="J7" s="10">
        <f>'NH3 analize LT'!J83</f>
        <v>0</v>
      </c>
      <c r="K7" s="10">
        <f>'NH3 analize LT'!K83</f>
        <v>0</v>
      </c>
      <c r="L7" s="10">
        <f>'NH3 analize LT'!L83</f>
        <v>0</v>
      </c>
      <c r="M7" s="10">
        <f>'NH3 analize LT'!M83</f>
        <v>0</v>
      </c>
      <c r="N7" s="10">
        <f>'NH3 analize LT'!N83</f>
        <v>0</v>
      </c>
      <c r="O7" s="10">
        <f>'NH3 analize LT'!O83</f>
        <v>0</v>
      </c>
      <c r="P7" s="10">
        <f>'NH3 analize LT'!P83</f>
        <v>0</v>
      </c>
      <c r="Q7" s="10">
        <f>'NH3 analize LT'!Q83</f>
        <v>0</v>
      </c>
      <c r="R7" s="10">
        <f>'NH3 analize LT'!R83</f>
        <v>0</v>
      </c>
      <c r="S7" s="10">
        <f>'NH3 analize LT'!S83</f>
        <v>0</v>
      </c>
      <c r="T7" s="10">
        <f>'NH3 analize LT'!T83</f>
        <v>0</v>
      </c>
      <c r="U7" s="10">
        <f>'NH3 analize LT'!U83</f>
        <v>0</v>
      </c>
    </row>
    <row r="8" spans="1:29" x14ac:dyDescent="0.35">
      <c r="C8" s="2" t="s">
        <v>155</v>
      </c>
      <c r="D8" s="10">
        <f>'NH3 analize LT'!D269</f>
        <v>0.48227299999999995</v>
      </c>
      <c r="E8" s="10">
        <f>'NH3 analize LT'!E269</f>
        <v>0.38067300000000004</v>
      </c>
      <c r="F8" s="10">
        <f>'NH3 analize LT'!F269</f>
        <v>0.43334300000000003</v>
      </c>
      <c r="G8" s="10">
        <f>'NH3 analize LT'!G269</f>
        <v>0.51677000000000006</v>
      </c>
      <c r="H8" s="10">
        <f>'NH3 analize LT'!H269</f>
        <v>0.56627399999999994</v>
      </c>
      <c r="I8" s="10">
        <f>'NH3 analize LT'!I269</f>
        <v>0.35342399999999996</v>
      </c>
      <c r="J8" s="10">
        <f>'NH3 analize LT'!J269</f>
        <v>0.47735699999999998</v>
      </c>
      <c r="K8" s="10">
        <f>'NH3 analize LT'!K269</f>
        <v>0.52915699999999999</v>
      </c>
      <c r="L8" s="10">
        <f>'NH3 analize LT'!L269</f>
        <v>0.48619000000000001</v>
      </c>
      <c r="M8" s="10">
        <f>'NH3 analize LT'!M269</f>
        <v>0.53118500000000002</v>
      </c>
      <c r="N8" s="10">
        <f>'NH3 analize LT'!N269</f>
        <v>0.59545999999999999</v>
      </c>
      <c r="O8" s="10">
        <f>'NH3 analize LT'!O269</f>
        <v>0.62513800000000008</v>
      </c>
      <c r="P8" s="10">
        <f>'NH3 analize LT'!P269</f>
        <v>0.54488700000000001</v>
      </c>
      <c r="Q8" s="10">
        <f>'NH3 analize LT'!Q269</f>
        <v>0.50837500000000002</v>
      </c>
      <c r="R8" s="10">
        <f>'NH3 analize LT'!R269</f>
        <v>0.518903</v>
      </c>
      <c r="S8" s="10">
        <f>'NH3 analize LT'!S269</f>
        <v>0.52014300000000002</v>
      </c>
      <c r="T8" s="10">
        <f>'NH3 analize LT'!T269</f>
        <v>0.466335</v>
      </c>
      <c r="U8" s="10">
        <f>'NH3 analize LT'!U269</f>
        <v>0.34675800000000001</v>
      </c>
      <c r="V8" s="10">
        <f>'NH3 analize LT'!V269</f>
        <v>0.31357500000000005</v>
      </c>
      <c r="W8" s="10">
        <f>'NH3 analize LT'!W269</f>
        <v>0.44341370000000002</v>
      </c>
    </row>
    <row r="9" spans="1:29" x14ac:dyDescent="0.35">
      <c r="C9" s="2" t="s">
        <v>104</v>
      </c>
      <c r="D9" s="10">
        <f>'NH3 analize LT'!D194</f>
        <v>1.1165732966367948E-3</v>
      </c>
      <c r="E9" s="10">
        <f>'NH3 analize LT'!E194</f>
        <v>1.0778638856065526E-3</v>
      </c>
      <c r="F9" s="10">
        <f>'NH3 analize LT'!F194</f>
        <v>1.1016828436985037E-3</v>
      </c>
      <c r="G9" s="10">
        <f>'NH3 analize LT'!G194</f>
        <v>1.076400402230666E-3</v>
      </c>
      <c r="H9" s="10">
        <f>'NH3 analize LT'!H194</f>
        <v>8.0919824008295353E-4</v>
      </c>
      <c r="I9" s="10">
        <f>'NH3 analize LT'!I194</f>
        <v>8.4275136434634832E-4</v>
      </c>
      <c r="J9" s="10">
        <f>'NH3 analize LT'!J194</f>
        <v>8.6204358198403502E-4</v>
      </c>
      <c r="K9" s="10">
        <f>'NH3 analize LT'!K194</f>
        <v>8.6827733532309035E-4</v>
      </c>
      <c r="L9" s="10">
        <f>'NH3 analize LT'!L194</f>
        <v>8.2932204620937114E-4</v>
      </c>
      <c r="M9" s="10">
        <f>'NH3 analize LT'!M194</f>
        <v>8.8094776981391507E-4</v>
      </c>
      <c r="N9" s="10">
        <f>'NH3 analize LT'!N194</f>
        <v>8.0050649974509956E-4</v>
      </c>
      <c r="O9" s="10">
        <f>'NH3 analize LT'!O194</f>
        <v>7.450803544051649E-4</v>
      </c>
      <c r="P9" s="10">
        <f>'NH3 analize LT'!P194</f>
        <v>8.0089162253550305E-4</v>
      </c>
      <c r="Q9" s="10">
        <f>'NH3 analize LT'!Q194</f>
        <v>8.1473560434005632E-4</v>
      </c>
      <c r="R9" s="10">
        <f>'NH3 analize LT'!R194</f>
        <v>7.6448788210709689E-4</v>
      </c>
      <c r="S9" s="10">
        <f>'NH3 analize LT'!S194</f>
        <v>7.1643179238419527E-4</v>
      </c>
      <c r="T9" s="10">
        <f>'NH3 analize LT'!T194</f>
        <v>6.9009958043922816E-4</v>
      </c>
      <c r="U9" s="10">
        <f>'NH3 analize LT'!U194</f>
        <v>4.9063549456078372E-4</v>
      </c>
      <c r="V9" s="10">
        <f>'NH3 analize LT'!V194</f>
        <v>5.5864148958593117E-4</v>
      </c>
      <c r="W9" s="10">
        <f>'NH3 analize LT'!W194</f>
        <v>5.0921246433725874E-4</v>
      </c>
    </row>
    <row r="10" spans="1:29" x14ac:dyDescent="0.35">
      <c r="C10" s="2" t="s">
        <v>75</v>
      </c>
      <c r="D10" s="10">
        <f>'NH3 analize LT'!D132</f>
        <v>0.63623000000000007</v>
      </c>
      <c r="E10" s="10">
        <f>'NH3 analize LT'!E132</f>
        <v>0.62727900000000003</v>
      </c>
      <c r="F10" s="10">
        <f>'NH3 analize LT'!F132</f>
        <v>0.72197999999999996</v>
      </c>
      <c r="G10" s="10">
        <f>'NH3 analize LT'!G132</f>
        <v>0.70743000000000011</v>
      </c>
      <c r="H10" s="10">
        <f>'NH3 analize LT'!H132</f>
        <v>0.59210000000000007</v>
      </c>
      <c r="I10" s="10">
        <f>'NH3 analize LT'!I132</f>
        <v>0.48946000000000006</v>
      </c>
      <c r="J10" s="10">
        <f>'NH3 analize LT'!J132</f>
        <v>0.41859000000000002</v>
      </c>
      <c r="K10" s="10">
        <f>'NH3 analize LT'!K132</f>
        <v>0.36243000000000003</v>
      </c>
      <c r="L10" s="10">
        <f>'NH3 analize LT'!L132</f>
        <v>0.30058000000000001</v>
      </c>
      <c r="M10" s="10">
        <f>'NH3 analize LT'!M132</f>
        <v>0.28251999999999999</v>
      </c>
      <c r="N10" s="10">
        <f>'NH3 analize LT'!N132</f>
        <v>0.25989000000000001</v>
      </c>
      <c r="O10" s="10">
        <f>'NH3 analize LT'!O132</f>
        <v>0.25228</v>
      </c>
      <c r="P10" s="10">
        <f>'NH3 analize LT'!P132</f>
        <v>0.24069000000000002</v>
      </c>
      <c r="Q10" s="10">
        <f>'NH3 analize LT'!Q132</f>
        <v>0.23976</v>
      </c>
      <c r="R10" s="10">
        <f>'NH3 analize LT'!R132</f>
        <v>0.24096000000000001</v>
      </c>
      <c r="S10" s="10">
        <f>'NH3 analize LT'!S132</f>
        <v>0.22964999999999999</v>
      </c>
      <c r="T10" s="10">
        <f>'NH3 analize LT'!T132</f>
        <v>0.21936</v>
      </c>
      <c r="U10" s="10">
        <f>'NH3 analize LT'!U132</f>
        <v>0.20368000000000003</v>
      </c>
      <c r="V10" s="10">
        <f>'NH3 analize LT'!V132</f>
        <v>0.21526000000000001</v>
      </c>
      <c r="W10" s="10">
        <f>'NH3 analize LT'!W132</f>
        <v>0.24149000000000001</v>
      </c>
    </row>
    <row r="11" spans="1:29" x14ac:dyDescent="0.35">
      <c r="C11" s="2" t="s">
        <v>196</v>
      </c>
      <c r="D11" s="10">
        <f>'NH3 analize LT'!D248+'NH3 analize LT'!D303+'NH3 analize LT'!D324</f>
        <v>1.15E-4</v>
      </c>
      <c r="E11" s="10">
        <f>'NH3 analize LT'!E248+'NH3 analize LT'!E303+'NH3 analize LT'!E324</f>
        <v>5.0000000000000004E-6</v>
      </c>
      <c r="F11" s="10">
        <f>'NH3 analize LT'!F248+'NH3 analize LT'!F303+'NH3 analize LT'!F324</f>
        <v>9.9999999999999995E-7</v>
      </c>
      <c r="G11" s="10">
        <f>'NH3 analize LT'!G248+'NH3 analize LT'!G303+'NH3 analize LT'!G324</f>
        <v>1.725E-3</v>
      </c>
      <c r="H11" s="10">
        <f>'NH3 analize LT'!H248+'NH3 analize LT'!H303+'NH3 analize LT'!H324</f>
        <v>1.82E-3</v>
      </c>
      <c r="I11" s="10">
        <f>'NH3 analize LT'!I248+'NH3 analize LT'!I303+'NH3 analize LT'!I324</f>
        <v>1.8879999999999999E-3</v>
      </c>
      <c r="J11" s="10">
        <f>'NH3 analize LT'!J248+'NH3 analize LT'!J303+'NH3 analize LT'!J324</f>
        <v>1.4370000000000001E-3</v>
      </c>
      <c r="K11" s="10">
        <f>'NH3 analize LT'!K248+'NH3 analize LT'!K303+'NH3 analize LT'!K324</f>
        <v>1.4650000000000002E-3</v>
      </c>
      <c r="L11" s="10">
        <f>'NH3 analize LT'!L248+'NH3 analize LT'!L303+'NH3 analize LT'!L324</f>
        <v>1.34E-3</v>
      </c>
      <c r="M11" s="10">
        <f>'NH3 analize LT'!M248+'NH3 analize LT'!M303+'NH3 analize LT'!M324</f>
        <v>1.4419999999999999E-3</v>
      </c>
      <c r="N11" s="10">
        <f>'NH3 analize LT'!N248+'NH3 analize LT'!N303+'NH3 analize LT'!N324</f>
        <v>1.4652000000000001E-3</v>
      </c>
      <c r="O11" s="10">
        <f>'NH3 analize LT'!O248+'NH3 analize LT'!O303+'NH3 analize LT'!O324</f>
        <v>1.2543999999999999E-3</v>
      </c>
      <c r="P11" s="10">
        <f>'NH3 analize LT'!P248+'NH3 analize LT'!P303+'NH3 analize LT'!P324</f>
        <v>1.4748000000000001E-3</v>
      </c>
      <c r="Q11" s="10">
        <f>'NH3 analize LT'!Q248+'NH3 analize LT'!Q303+'NH3 analize LT'!Q324</f>
        <v>1.4810000000000001E-3</v>
      </c>
      <c r="R11" s="10">
        <f>'NH3 analize LT'!R248+'NH3 analize LT'!R303+'NH3 analize LT'!R324</f>
        <v>1.4927E-3</v>
      </c>
      <c r="S11" s="10">
        <f>'NH3 analize LT'!S248+'NH3 analize LT'!S303+'NH3 analize LT'!S324</f>
        <v>2.7097999999999996E-3</v>
      </c>
      <c r="T11" s="10">
        <f>'NH3 analize LT'!T248+'NH3 analize LT'!T303+'NH3 analize LT'!T324</f>
        <v>2.1768E-3</v>
      </c>
      <c r="U11" s="10">
        <f>'NH3 analize LT'!U248+'NH3 analize LT'!U303+'NH3 analize LT'!U324</f>
        <v>2.0070000000000001E-3</v>
      </c>
      <c r="V11" s="10">
        <f>'NH3 analize LT'!V248+'NH3 analize LT'!V303+'NH3 analize LT'!V324</f>
        <v>1.8651E-3</v>
      </c>
      <c r="W11" s="10">
        <f>'NH3 analize LT'!W248+'NH3 analize LT'!W303+'NH3 analize LT'!W324</f>
        <v>2.2726000000000001E-3</v>
      </c>
    </row>
    <row r="12" spans="1:29" x14ac:dyDescent="0.35">
      <c r="C12" s="2" t="s">
        <v>246</v>
      </c>
      <c r="D12" s="10">
        <f>'NH3 analize LT'!D406</f>
        <v>1.2151500479999999</v>
      </c>
      <c r="E12" s="10">
        <f>'NH3 analize LT'!E406</f>
        <v>1.1494949590000001</v>
      </c>
      <c r="F12" s="10">
        <f>'NH3 analize LT'!F406</f>
        <v>1.1343568720000001</v>
      </c>
      <c r="G12" s="10">
        <f>'NH3 analize LT'!G406</f>
        <v>1.18733197</v>
      </c>
      <c r="H12" s="10">
        <f>'NH3 analize LT'!H406</f>
        <v>1.1545561479999999</v>
      </c>
      <c r="I12" s="10">
        <f>'NH3 analize LT'!I406</f>
        <v>1.111364706</v>
      </c>
      <c r="J12" s="10">
        <f>'NH3 analize LT'!J406</f>
        <v>1.067991264</v>
      </c>
      <c r="K12" s="10">
        <f>'NH3 analize LT'!K406</f>
        <v>1.0292668009999999</v>
      </c>
      <c r="L12" s="10">
        <f>'NH3 analize LT'!L406</f>
        <v>1.0321530970000001</v>
      </c>
      <c r="M12" s="10">
        <f>'NH3 analize LT'!M406</f>
        <v>1.00348495</v>
      </c>
      <c r="N12" s="10">
        <f>'NH3 analize LT'!N406</f>
        <v>0.95322687700000008</v>
      </c>
      <c r="O12" s="10">
        <f>'NH3 analize LT'!O406</f>
        <v>0.95695298500000003</v>
      </c>
      <c r="P12" s="10">
        <f>'NH3 analize LT'!P406</f>
        <v>0.92550211500000001</v>
      </c>
      <c r="Q12" s="10">
        <f>'NH3 analize LT'!Q406</f>
        <v>0.93460659000000001</v>
      </c>
      <c r="R12" s="10">
        <f>'NH3 analize LT'!R406</f>
        <v>0.87881249500000003</v>
      </c>
      <c r="S12" s="10">
        <f>'NH3 analize LT'!S406</f>
        <v>0.84168661699999991</v>
      </c>
      <c r="T12" s="10">
        <f>'NH3 analize LT'!T406</f>
        <v>0.827847687</v>
      </c>
      <c r="U12" s="10">
        <f>'NH3 analize LT'!U406</f>
        <v>0.85814157400000002</v>
      </c>
      <c r="V12" s="10">
        <f>'NH3 analize LT'!V406</f>
        <v>0.88639788099999994</v>
      </c>
      <c r="W12" s="10">
        <f>'NH3 analize LT'!W406</f>
        <v>0.90130877600000003</v>
      </c>
    </row>
    <row r="13" spans="1:29" x14ac:dyDescent="0.35">
      <c r="C13" s="2" t="s">
        <v>325</v>
      </c>
      <c r="D13" s="10">
        <f>'NH3 analize LT'!D340</f>
        <v>33.069322999999997</v>
      </c>
      <c r="E13" s="10">
        <f>'NH3 analize LT'!E340</f>
        <v>33.982380000000006</v>
      </c>
      <c r="F13" s="10">
        <f>'NH3 analize LT'!F340</f>
        <v>34.388507999999995</v>
      </c>
      <c r="G13" s="10">
        <f>'NH3 analize LT'!G340</f>
        <v>32.968067000000005</v>
      </c>
      <c r="H13" s="10">
        <f>'NH3 analize LT'!H340</f>
        <v>35.058481999999998</v>
      </c>
      <c r="I13" s="10">
        <f>'NH3 analize LT'!I340</f>
        <v>33.911024999999995</v>
      </c>
      <c r="J13" s="10">
        <f>'NH3 analize LT'!J340</f>
        <v>33.510669</v>
      </c>
      <c r="K13" s="10">
        <f>'NH3 analize LT'!K340</f>
        <v>33.417218999999996</v>
      </c>
      <c r="L13" s="10">
        <f>'NH3 analize LT'!L340</f>
        <v>33.660399999999996</v>
      </c>
      <c r="M13" s="10">
        <f>'NH3 analize LT'!M340</f>
        <v>36.686782000000001</v>
      </c>
      <c r="N13" s="10">
        <f>'NH3 analize LT'!N340</f>
        <v>36.077940000000005</v>
      </c>
      <c r="O13" s="10">
        <f>'NH3 analize LT'!O340</f>
        <v>35.678319999999999</v>
      </c>
      <c r="P13" s="10">
        <f>'NH3 analize LT'!P340</f>
        <v>35.573278999999999</v>
      </c>
      <c r="Q13" s="10">
        <f>'NH3 analize LT'!Q340</f>
        <v>34.923598000000005</v>
      </c>
      <c r="R13" s="10">
        <f>'NH3 analize LT'!R340</f>
        <v>35.351195999999995</v>
      </c>
      <c r="S13" s="10">
        <f>'NH3 analize LT'!S340</f>
        <v>36.778386000000005</v>
      </c>
      <c r="T13" s="10">
        <f>'NH3 analize LT'!T340</f>
        <v>35.893143000000009</v>
      </c>
      <c r="U13" s="10">
        <f>'NH3 analize LT'!U340</f>
        <v>30.201371999999999</v>
      </c>
      <c r="V13" s="10">
        <f>'NH3 analize LT'!V340</f>
        <v>29.532999</v>
      </c>
      <c r="W13" s="10">
        <f>'NH3 analize LT'!W340</f>
        <v>29.304116999999994</v>
      </c>
    </row>
    <row r="14" spans="1:29" x14ac:dyDescent="0.35">
      <c r="C14" s="2" t="s">
        <v>271</v>
      </c>
      <c r="D14" s="10">
        <f>SUM(D6:D13)</f>
        <v>35.588917811296632</v>
      </c>
      <c r="E14" s="10">
        <f t="shared" ref="E14:W14" si="0">SUM(E6:E13)</f>
        <v>36.336839742885616</v>
      </c>
      <c r="F14" s="10">
        <f t="shared" si="0"/>
        <v>36.862611049843693</v>
      </c>
      <c r="G14" s="10">
        <f t="shared" si="0"/>
        <v>35.573581470402239</v>
      </c>
      <c r="H14" s="10">
        <f t="shared" si="0"/>
        <v>37.565284446240078</v>
      </c>
      <c r="I14" s="10">
        <f t="shared" si="0"/>
        <v>36.054339957364341</v>
      </c>
      <c r="J14" s="10">
        <f t="shared" si="0"/>
        <v>35.655988307581985</v>
      </c>
      <c r="K14" s="10">
        <f t="shared" si="0"/>
        <v>35.519429378335317</v>
      </c>
      <c r="L14" s="10">
        <f t="shared" si="0"/>
        <v>35.654306519046202</v>
      </c>
      <c r="M14" s="10">
        <f t="shared" si="0"/>
        <v>38.668598997769813</v>
      </c>
      <c r="N14" s="10">
        <f t="shared" si="0"/>
        <v>38.04960028349975</v>
      </c>
      <c r="O14" s="10">
        <f t="shared" si="0"/>
        <v>37.672057765354403</v>
      </c>
      <c r="P14" s="10">
        <f t="shared" si="0"/>
        <v>37.441966206622538</v>
      </c>
      <c r="Q14" s="10">
        <f t="shared" si="0"/>
        <v>36.794036425604347</v>
      </c>
      <c r="R14" s="10">
        <f t="shared" si="0"/>
        <v>37.169595682882104</v>
      </c>
      <c r="S14" s="10">
        <f t="shared" si="0"/>
        <v>38.550836948792387</v>
      </c>
      <c r="T14" s="10">
        <f t="shared" si="0"/>
        <v>37.592689986580446</v>
      </c>
      <c r="U14" s="10">
        <f t="shared" si="0"/>
        <v>31.783352209494559</v>
      </c>
      <c r="V14" s="10">
        <f t="shared" si="0"/>
        <v>31.112702822489588</v>
      </c>
      <c r="W14" s="10">
        <f t="shared" si="0"/>
        <v>31.056198088464331</v>
      </c>
    </row>
    <row r="15" spans="1:29" x14ac:dyDescent="0.35">
      <c r="C15" s="2" t="s">
        <v>272</v>
      </c>
      <c r="D15" s="10">
        <f>D14-'NH3 analize LT'!D8</f>
        <v>0</v>
      </c>
      <c r="E15" s="10">
        <f>E14-'NH3 analize LT'!E8</f>
        <v>0</v>
      </c>
      <c r="F15" s="10">
        <f>F14-'NH3 analize LT'!F8</f>
        <v>0</v>
      </c>
      <c r="G15" s="10">
        <f>G14-'NH3 analize LT'!G8</f>
        <v>0</v>
      </c>
      <c r="H15" s="10">
        <f>H14-'NH3 analize LT'!H8</f>
        <v>0</v>
      </c>
      <c r="I15" s="10">
        <f>I14-'NH3 analize LT'!I8</f>
        <v>0</v>
      </c>
      <c r="J15" s="10">
        <f>J14-'NH3 analize LT'!J8</f>
        <v>0</v>
      </c>
      <c r="K15" s="10">
        <f>K14-'NH3 analize LT'!K8</f>
        <v>0</v>
      </c>
      <c r="L15" s="10">
        <f>L14-'NH3 analize LT'!L8</f>
        <v>0</v>
      </c>
      <c r="M15" s="10">
        <f>M14-'NH3 analize LT'!M8</f>
        <v>0</v>
      </c>
      <c r="N15" s="10">
        <f>N14-'NH3 analize LT'!N8</f>
        <v>0</v>
      </c>
      <c r="O15" s="10">
        <f>O14-'NH3 analize LT'!O8</f>
        <v>0</v>
      </c>
      <c r="P15" s="10">
        <f>P14-'NH3 analize LT'!P8</f>
        <v>0</v>
      </c>
      <c r="Q15" s="10">
        <f>Q14-'NH3 analize LT'!Q8</f>
        <v>0</v>
      </c>
      <c r="R15" s="10">
        <f>R14-'NH3 analize LT'!R8</f>
        <v>0</v>
      </c>
      <c r="S15" s="10">
        <f>S14-'NH3 analize LT'!S8</f>
        <v>0</v>
      </c>
      <c r="T15" s="10">
        <f>T14-'NH3 analize LT'!T8</f>
        <v>0</v>
      </c>
      <c r="U15" s="10">
        <f>U14-'NH3 analize LT'!U8</f>
        <v>0</v>
      </c>
      <c r="V15" s="10">
        <f>V14-'NH3 analize LT'!V8</f>
        <v>0</v>
      </c>
      <c r="W15" s="10">
        <f>W14-'NH3 analize LT'!W8</f>
        <v>0</v>
      </c>
    </row>
    <row r="18" spans="1:23" ht="24" x14ac:dyDescent="0.5">
      <c r="A18" s="1" t="s">
        <v>328</v>
      </c>
    </row>
    <row r="20" spans="1:23" x14ac:dyDescent="0.35">
      <c r="C20" s="2" t="s">
        <v>14</v>
      </c>
      <c r="D20" s="12">
        <f t="shared" ref="D20:W27" si="1">D6/D$14</f>
        <v>5.1901041492576462E-3</v>
      </c>
      <c r="E20" s="12">
        <f t="shared" si="1"/>
        <v>5.3920462369972909E-3</v>
      </c>
      <c r="F20" s="12">
        <f t="shared" si="1"/>
        <v>4.9730740655382112E-3</v>
      </c>
      <c r="G20" s="12">
        <f t="shared" si="1"/>
        <v>5.3742438095266166E-3</v>
      </c>
      <c r="H20" s="12">
        <f t="shared" si="1"/>
        <v>5.0909530652879587E-3</v>
      </c>
      <c r="I20" s="12">
        <f t="shared" si="1"/>
        <v>5.1681850290519514E-3</v>
      </c>
      <c r="J20" s="12">
        <f t="shared" si="1"/>
        <v>5.0224943550904047E-3</v>
      </c>
      <c r="K20" s="12">
        <f t="shared" si="1"/>
        <v>5.0401513519018771E-3</v>
      </c>
      <c r="L20" s="12">
        <f t="shared" si="1"/>
        <v>4.846934827008465E-3</v>
      </c>
      <c r="M20" s="12">
        <f t="shared" si="1"/>
        <v>4.1973100708758747E-3</v>
      </c>
      <c r="N20" s="12">
        <f t="shared" si="1"/>
        <v>4.2265279740596575E-3</v>
      </c>
      <c r="O20" s="12">
        <f t="shared" si="1"/>
        <v>4.1772950386778423E-3</v>
      </c>
      <c r="P20" s="12">
        <f t="shared" si="1"/>
        <v>4.1486176004433663E-3</v>
      </c>
      <c r="Q20" s="12">
        <f t="shared" si="1"/>
        <v>5.0388899400823145E-3</v>
      </c>
      <c r="R20" s="12">
        <f t="shared" si="1"/>
        <v>4.7745205924241392E-3</v>
      </c>
      <c r="S20" s="12">
        <f t="shared" si="1"/>
        <v>4.6054797781909535E-3</v>
      </c>
      <c r="T20" s="12">
        <f t="shared" si="1"/>
        <v>4.8716226496527655E-3</v>
      </c>
      <c r="U20" s="12">
        <f t="shared" si="1"/>
        <v>5.3771231830274527E-3</v>
      </c>
      <c r="V20" s="12">
        <f t="shared" si="1"/>
        <v>5.2083935273815355E-3</v>
      </c>
      <c r="W20" s="12">
        <f t="shared" si="1"/>
        <v>5.2513446602653457E-3</v>
      </c>
    </row>
    <row r="21" spans="1:23" hidden="1" x14ac:dyDescent="0.35">
      <c r="C21" s="2" t="s">
        <v>52</v>
      </c>
      <c r="D21" s="12">
        <f t="shared" si="1"/>
        <v>0</v>
      </c>
      <c r="E21" s="12">
        <f t="shared" si="1"/>
        <v>0</v>
      </c>
      <c r="F21" s="12">
        <f t="shared" si="1"/>
        <v>0</v>
      </c>
      <c r="G21" s="12">
        <f t="shared" si="1"/>
        <v>0</v>
      </c>
      <c r="H21" s="12">
        <f t="shared" si="1"/>
        <v>0</v>
      </c>
      <c r="I21" s="12">
        <f t="shared" si="1"/>
        <v>0</v>
      </c>
      <c r="J21" s="12">
        <f t="shared" si="1"/>
        <v>0</v>
      </c>
      <c r="K21" s="12">
        <f t="shared" si="1"/>
        <v>0</v>
      </c>
      <c r="L21" s="12">
        <f t="shared" si="1"/>
        <v>0</v>
      </c>
      <c r="M21" s="12">
        <f t="shared" si="1"/>
        <v>0</v>
      </c>
      <c r="N21" s="12">
        <f t="shared" si="1"/>
        <v>0</v>
      </c>
      <c r="O21" s="12">
        <f t="shared" si="1"/>
        <v>0</v>
      </c>
      <c r="P21" s="12">
        <f t="shared" si="1"/>
        <v>0</v>
      </c>
      <c r="Q21" s="12">
        <f t="shared" si="1"/>
        <v>0</v>
      </c>
      <c r="R21" s="12">
        <f t="shared" si="1"/>
        <v>0</v>
      </c>
      <c r="S21" s="12">
        <f t="shared" si="1"/>
        <v>0</v>
      </c>
      <c r="T21" s="12">
        <f t="shared" si="1"/>
        <v>0</v>
      </c>
      <c r="U21" s="12">
        <f t="shared" si="1"/>
        <v>0</v>
      </c>
    </row>
    <row r="22" spans="1:23" x14ac:dyDescent="0.35">
      <c r="C22" s="2" t="s">
        <v>155</v>
      </c>
      <c r="D22" s="12">
        <f t="shared" si="1"/>
        <v>1.355121283982726E-2</v>
      </c>
      <c r="E22" s="12">
        <f t="shared" si="1"/>
        <v>1.0476227506122955E-2</v>
      </c>
      <c r="F22" s="12">
        <f t="shared" si="1"/>
        <v>1.1755624131292716E-2</v>
      </c>
      <c r="G22" s="12">
        <f t="shared" si="1"/>
        <v>1.452679147389083E-2</v>
      </c>
      <c r="H22" s="12">
        <f t="shared" si="1"/>
        <v>1.5074396702902605E-2</v>
      </c>
      <c r="I22" s="12">
        <f t="shared" si="1"/>
        <v>9.8025369599869967E-3</v>
      </c>
      <c r="J22" s="12">
        <f t="shared" si="1"/>
        <v>1.3387849353161625E-2</v>
      </c>
      <c r="K22" s="12">
        <f t="shared" si="1"/>
        <v>1.4897677391257682E-2</v>
      </c>
      <c r="L22" s="12">
        <f t="shared" si="1"/>
        <v>1.3636220907572043E-2</v>
      </c>
      <c r="M22" s="12">
        <f t="shared" si="1"/>
        <v>1.3736856616673281E-2</v>
      </c>
      <c r="N22" s="12">
        <f t="shared" si="1"/>
        <v>1.5649573072078284E-2</v>
      </c>
      <c r="O22" s="12">
        <f t="shared" si="1"/>
        <v>1.6594208999512534E-2</v>
      </c>
      <c r="P22" s="12">
        <f t="shared" si="1"/>
        <v>1.4552841509258754E-2</v>
      </c>
      <c r="Q22" s="12">
        <f t="shared" si="1"/>
        <v>1.3816777102667389E-2</v>
      </c>
      <c r="R22" s="12">
        <f t="shared" si="1"/>
        <v>1.3960415508070026E-2</v>
      </c>
      <c r="S22" s="12">
        <f t="shared" si="1"/>
        <v>1.3492391895172423E-2</v>
      </c>
      <c r="T22" s="12">
        <f t="shared" si="1"/>
        <v>1.240493830493292E-2</v>
      </c>
      <c r="U22" s="12">
        <f t="shared" si="1"/>
        <v>1.0910051202730399E-2</v>
      </c>
      <c r="V22" s="12">
        <f t="shared" si="1"/>
        <v>1.0078680781578857E-2</v>
      </c>
      <c r="W22" s="12">
        <f t="shared" si="1"/>
        <v>1.4277784380976878E-2</v>
      </c>
    </row>
    <row r="23" spans="1:23" x14ac:dyDescent="0.35">
      <c r="C23" s="2" t="s">
        <v>104</v>
      </c>
      <c r="D23" s="12">
        <f t="shared" si="1"/>
        <v>3.137418514823095E-5</v>
      </c>
      <c r="E23" s="12">
        <f t="shared" si="1"/>
        <v>2.9663115813960883E-5</v>
      </c>
      <c r="F23" s="12">
        <f t="shared" si="1"/>
        <v>2.988618582142393E-5</v>
      </c>
      <c r="G23" s="12">
        <f t="shared" si="1"/>
        <v>3.0258420933136787E-5</v>
      </c>
      <c r="H23" s="12">
        <f t="shared" si="1"/>
        <v>2.1541118402577316E-5</v>
      </c>
      <c r="I23" s="12">
        <f t="shared" si="1"/>
        <v>2.3374477672949626E-5</v>
      </c>
      <c r="J23" s="12">
        <f t="shared" si="1"/>
        <v>2.4176684559904002E-5</v>
      </c>
      <c r="K23" s="12">
        <f t="shared" si="1"/>
        <v>2.4445137506986148E-5</v>
      </c>
      <c r="L23" s="12">
        <f t="shared" si="1"/>
        <v>2.3260080679632765E-5</v>
      </c>
      <c r="M23" s="12">
        <f t="shared" si="1"/>
        <v>2.2781993468776128E-5</v>
      </c>
      <c r="N23" s="12">
        <f t="shared" si="1"/>
        <v>2.1038499584245044E-5</v>
      </c>
      <c r="O23" s="12">
        <f t="shared" si="1"/>
        <v>1.977806359944552E-5</v>
      </c>
      <c r="P23" s="12">
        <f t="shared" si="1"/>
        <v>2.1390212739251003E-5</v>
      </c>
      <c r="Q23" s="12">
        <f t="shared" si="1"/>
        <v>2.214314284292809E-5</v>
      </c>
      <c r="R23" s="12">
        <f t="shared" si="1"/>
        <v>2.0567559804239956E-5</v>
      </c>
      <c r="S23" s="12">
        <f t="shared" si="1"/>
        <v>1.858407881872556E-5</v>
      </c>
      <c r="T23" s="12">
        <f t="shared" si="1"/>
        <v>1.8357281181143853E-5</v>
      </c>
      <c r="U23" s="12">
        <f t="shared" si="1"/>
        <v>1.5436870576987706E-5</v>
      </c>
      <c r="V23" s="12">
        <f t="shared" si="1"/>
        <v>1.7955414956174148E-5</v>
      </c>
      <c r="W23" s="12">
        <f t="shared" si="1"/>
        <v>1.6396484298778452E-5</v>
      </c>
    </row>
    <row r="24" spans="1:23" x14ac:dyDescent="0.35">
      <c r="C24" s="2" t="s">
        <v>75</v>
      </c>
      <c r="D24" s="12">
        <f t="shared" si="1"/>
        <v>1.787719433823436E-2</v>
      </c>
      <c r="E24" s="12">
        <f t="shared" si="1"/>
        <v>1.7262893648389302E-2</v>
      </c>
      <c r="F24" s="12">
        <f t="shared" si="1"/>
        <v>1.958569888128045E-2</v>
      </c>
      <c r="G24" s="12">
        <f t="shared" si="1"/>
        <v>1.988638677240279E-2</v>
      </c>
      <c r="H24" s="12">
        <f t="shared" si="1"/>
        <v>1.5761893160887899E-2</v>
      </c>
      <c r="I24" s="12">
        <f t="shared" si="1"/>
        <v>1.3575619483779361E-2</v>
      </c>
      <c r="J24" s="12">
        <f t="shared" si="1"/>
        <v>1.1739683006093815E-2</v>
      </c>
      <c r="K24" s="12">
        <f t="shared" si="1"/>
        <v>1.0203711217868274E-2</v>
      </c>
      <c r="L24" s="12">
        <f t="shared" si="1"/>
        <v>8.4303981579176967E-3</v>
      </c>
      <c r="M24" s="12">
        <f t="shared" si="1"/>
        <v>7.3061866041822243E-3</v>
      </c>
      <c r="N24" s="12">
        <f t="shared" si="1"/>
        <v>6.8302951427508581E-3</v>
      </c>
      <c r="O24" s="12">
        <f t="shared" si="1"/>
        <v>6.6967406339032689E-3</v>
      </c>
      <c r="P24" s="12">
        <f t="shared" si="1"/>
        <v>6.4283483049944112E-3</v>
      </c>
      <c r="Q24" s="12">
        <f t="shared" si="1"/>
        <v>6.5162733772029177E-3</v>
      </c>
      <c r="R24" s="12">
        <f t="shared" si="1"/>
        <v>6.4827178120468636E-3</v>
      </c>
      <c r="S24" s="12">
        <f t="shared" si="1"/>
        <v>5.9570691112373845E-3</v>
      </c>
      <c r="T24" s="12">
        <f t="shared" si="1"/>
        <v>5.8351770005898879E-3</v>
      </c>
      <c r="U24" s="12">
        <f t="shared" si="1"/>
        <v>6.4083863356350192E-3</v>
      </c>
      <c r="V24" s="12">
        <f t="shared" si="1"/>
        <v>6.9187174521012978E-3</v>
      </c>
      <c r="W24" s="12">
        <f t="shared" si="1"/>
        <v>7.7759035189082035E-3</v>
      </c>
    </row>
    <row r="25" spans="1:23" x14ac:dyDescent="0.35">
      <c r="C25" s="2" t="s">
        <v>196</v>
      </c>
      <c r="D25" s="12">
        <f t="shared" si="1"/>
        <v>3.2313429874368565E-6</v>
      </c>
      <c r="E25" s="12">
        <f t="shared" si="1"/>
        <v>1.3760139944418115E-7</v>
      </c>
      <c r="F25" s="12">
        <f t="shared" si="1"/>
        <v>2.7127758222222845E-8</v>
      </c>
      <c r="G25" s="12">
        <f t="shared" si="1"/>
        <v>4.8491041067518778E-5</v>
      </c>
      <c r="H25" s="12">
        <f t="shared" si="1"/>
        <v>4.8448987591312231E-5</v>
      </c>
      <c r="I25" s="12">
        <f t="shared" si="1"/>
        <v>5.2365401841571178E-5</v>
      </c>
      <c r="J25" s="12">
        <f t="shared" si="1"/>
        <v>4.030178570858552E-5</v>
      </c>
      <c r="K25" s="12">
        <f t="shared" si="1"/>
        <v>4.1245031962522482E-5</v>
      </c>
      <c r="L25" s="12">
        <f t="shared" si="1"/>
        <v>3.7583117744393217E-5</v>
      </c>
      <c r="M25" s="12">
        <f t="shared" si="1"/>
        <v>3.7291239852862688E-5</v>
      </c>
      <c r="N25" s="12">
        <f t="shared" si="1"/>
        <v>3.8507631856395231E-5</v>
      </c>
      <c r="O25" s="12">
        <f t="shared" si="1"/>
        <v>3.3297889056477963E-5</v>
      </c>
      <c r="P25" s="12">
        <f t="shared" si="1"/>
        <v>3.9388957082578246E-5</v>
      </c>
      <c r="Q25" s="12">
        <f t="shared" si="1"/>
        <v>4.0251088053209551E-5</v>
      </c>
      <c r="R25" s="12">
        <f t="shared" si="1"/>
        <v>4.015916699054761E-5</v>
      </c>
      <c r="S25" s="12">
        <f t="shared" si="1"/>
        <v>7.0291599728417435E-5</v>
      </c>
      <c r="T25" s="12">
        <f t="shared" si="1"/>
        <v>5.7904874611980617E-5</v>
      </c>
      <c r="U25" s="12">
        <f t="shared" si="1"/>
        <v>6.3146265591218988E-5</v>
      </c>
      <c r="V25" s="12">
        <f t="shared" si="1"/>
        <v>5.9946575861349665E-5</v>
      </c>
      <c r="W25" s="12">
        <f t="shared" si="1"/>
        <v>7.3177019077687612E-5</v>
      </c>
    </row>
    <row r="26" spans="1:23" x14ac:dyDescent="0.35">
      <c r="C26" s="2" t="s">
        <v>246</v>
      </c>
      <c r="D26" s="12">
        <f t="shared" si="1"/>
        <v>3.4144057272072689E-2</v>
      </c>
      <c r="E26" s="12">
        <f t="shared" si="1"/>
        <v>3.1634423002486325E-2</v>
      </c>
      <c r="F26" s="12">
        <f t="shared" si="1"/>
        <v>3.0772558961332991E-2</v>
      </c>
      <c r="G26" s="12">
        <f t="shared" si="1"/>
        <v>3.3376790329303171E-2</v>
      </c>
      <c r="H26" s="12">
        <f t="shared" si="1"/>
        <v>3.0734657410947937E-2</v>
      </c>
      <c r="I26" s="12">
        <f t="shared" si="1"/>
        <v>3.0824713677028395E-2</v>
      </c>
      <c r="J26" s="12">
        <f t="shared" si="1"/>
        <v>2.995264791953332E-2</v>
      </c>
      <c r="K26" s="12">
        <f t="shared" si="1"/>
        <v>2.8977571402872531E-2</v>
      </c>
      <c r="L26" s="12">
        <f t="shared" si="1"/>
        <v>2.8948904011038147E-2</v>
      </c>
      <c r="M26" s="12">
        <f t="shared" si="1"/>
        <v>2.5950900110393846E-2</v>
      </c>
      <c r="N26" s="12">
        <f t="shared" si="1"/>
        <v>2.5052217891849127E-2</v>
      </c>
      <c r="O26" s="12">
        <f t="shared" si="1"/>
        <v>2.5402195732458083E-2</v>
      </c>
      <c r="P26" s="12">
        <f t="shared" si="1"/>
        <v>2.4718309660679682E-2</v>
      </c>
      <c r="Q26" s="12">
        <f t="shared" si="1"/>
        <v>2.5401034536934444E-2</v>
      </c>
      <c r="R26" s="12">
        <f t="shared" si="1"/>
        <v>2.3643315964416687E-2</v>
      </c>
      <c r="S26" s="12">
        <f t="shared" si="1"/>
        <v>2.1833160668289095E-2</v>
      </c>
      <c r="T26" s="12">
        <f t="shared" si="1"/>
        <v>2.2021507034892123E-2</v>
      </c>
      <c r="U26" s="12">
        <f t="shared" si="1"/>
        <v>2.6999718857334678E-2</v>
      </c>
      <c r="V26" s="12">
        <f t="shared" si="1"/>
        <v>2.8489902855989541E-2</v>
      </c>
      <c r="W26" s="12">
        <f t="shared" si="1"/>
        <v>2.9021864602763035E-2</v>
      </c>
    </row>
    <row r="27" spans="1:23" x14ac:dyDescent="0.35">
      <c r="C27" s="2" t="s">
        <v>325</v>
      </c>
      <c r="D27" s="12">
        <f t="shared" si="1"/>
        <v>0.92920282587247238</v>
      </c>
      <c r="E27" s="12">
        <f t="shared" si="1"/>
        <v>0.93520460888879064</v>
      </c>
      <c r="F27" s="12">
        <f t="shared" si="1"/>
        <v>0.93288313064697603</v>
      </c>
      <c r="G27" s="12">
        <f t="shared" si="1"/>
        <v>0.9267570381528758</v>
      </c>
      <c r="H27" s="12">
        <f t="shared" si="1"/>
        <v>0.93326810955397976</v>
      </c>
      <c r="I27" s="12">
        <f t="shared" si="1"/>
        <v>0.94055320497063877</v>
      </c>
      <c r="J27" s="12">
        <f t="shared" si="1"/>
        <v>0.93983284689585234</v>
      </c>
      <c r="K27" s="12">
        <f t="shared" si="1"/>
        <v>0.9408151984666302</v>
      </c>
      <c r="L27" s="12">
        <f t="shared" si="1"/>
        <v>0.94407669889803969</v>
      </c>
      <c r="M27" s="12">
        <f t="shared" si="1"/>
        <v>0.94874867336455315</v>
      </c>
      <c r="N27" s="12">
        <f t="shared" si="1"/>
        <v>0.94818183978782145</v>
      </c>
      <c r="O27" s="12">
        <f t="shared" si="1"/>
        <v>0.9470764836427924</v>
      </c>
      <c r="P27" s="12">
        <f t="shared" si="1"/>
        <v>0.95009110375480188</v>
      </c>
      <c r="Q27" s="12">
        <f t="shared" si="1"/>
        <v>0.9491646308122168</v>
      </c>
      <c r="R27" s="12">
        <f t="shared" si="1"/>
        <v>0.95107830339624744</v>
      </c>
      <c r="S27" s="12">
        <f t="shared" si="1"/>
        <v>0.954023022868563</v>
      </c>
      <c r="T27" s="12">
        <f t="shared" si="1"/>
        <v>0.95479049285413919</v>
      </c>
      <c r="U27" s="12">
        <f t="shared" si="1"/>
        <v>0.9502261372851043</v>
      </c>
      <c r="V27" s="12">
        <f t="shared" si="1"/>
        <v>0.94922640339213116</v>
      </c>
      <c r="W27" s="12">
        <f t="shared" si="1"/>
        <v>0.94358352933371004</v>
      </c>
    </row>
    <row r="45" spans="1:10" ht="24" x14ac:dyDescent="0.5">
      <c r="A45" s="1" t="s">
        <v>426</v>
      </c>
    </row>
    <row r="46" spans="1:10" ht="20.399999999999999" x14ac:dyDescent="0.35">
      <c r="A46" s="1"/>
    </row>
    <row r="47" spans="1:10" x14ac:dyDescent="0.35">
      <c r="D47" s="2" t="s">
        <v>273</v>
      </c>
      <c r="E47" s="2" t="s">
        <v>273</v>
      </c>
      <c r="F47" s="2" t="s">
        <v>273</v>
      </c>
      <c r="H47" s="2" t="s">
        <v>274</v>
      </c>
      <c r="I47" s="2" t="s">
        <v>274</v>
      </c>
      <c r="J47" s="2" t="s">
        <v>274</v>
      </c>
    </row>
    <row r="48" spans="1:10" x14ac:dyDescent="0.35">
      <c r="D48" s="47">
        <v>2022</v>
      </c>
      <c r="E48" s="47">
        <v>2023</v>
      </c>
      <c r="F48" s="47">
        <v>2024</v>
      </c>
      <c r="H48" s="47">
        <v>2022</v>
      </c>
      <c r="I48" s="47">
        <v>2023</v>
      </c>
      <c r="J48" s="47">
        <v>2024</v>
      </c>
    </row>
    <row r="49" spans="3:16" x14ac:dyDescent="0.35">
      <c r="C49" s="2" t="s">
        <v>315</v>
      </c>
      <c r="D49" s="10">
        <f>'NH3 analize LT'!U363</f>
        <v>7.7891849999999998</v>
      </c>
      <c r="E49" s="10">
        <f>'NH3 analize LT'!V363</f>
        <v>7.5951890000000004</v>
      </c>
      <c r="F49" s="10">
        <f>'NH3 analize LT'!W363</f>
        <v>7.4406569999999999</v>
      </c>
      <c r="G49" s="10"/>
      <c r="H49" s="12">
        <f t="shared" ref="H49:H54" si="2">D49/U$14</f>
        <v>0.24507122309374141</v>
      </c>
      <c r="I49" s="12">
        <f t="shared" ref="I49:J54" si="3">E49/V$14</f>
        <v>0.24411858536796341</v>
      </c>
      <c r="J49" s="12">
        <f t="shared" si="3"/>
        <v>0.23958686052958281</v>
      </c>
      <c r="K49" s="10"/>
      <c r="L49" s="10"/>
      <c r="M49" s="10"/>
      <c r="N49" s="10"/>
      <c r="O49" s="10"/>
      <c r="P49" s="10"/>
    </row>
    <row r="50" spans="3:16" x14ac:dyDescent="0.35">
      <c r="C50" s="2" t="s">
        <v>329</v>
      </c>
      <c r="D50" s="10">
        <f>'NH3 analize LT'!U374</f>
        <v>7.2625159999999997</v>
      </c>
      <c r="E50" s="10">
        <f>'NH3 analize LT'!V374</f>
        <v>7.1745349999999997</v>
      </c>
      <c r="F50" s="10">
        <f>'NH3 analize LT'!W374</f>
        <v>7.1711919999999996</v>
      </c>
      <c r="G50" s="10"/>
      <c r="H50" s="12">
        <f t="shared" si="2"/>
        <v>0.228500629893611</v>
      </c>
      <c r="I50" s="12">
        <f t="shared" si="3"/>
        <v>0.23059825566854769</v>
      </c>
      <c r="J50" s="12">
        <f t="shared" si="3"/>
        <v>0.2309101706388105</v>
      </c>
      <c r="K50" s="10"/>
      <c r="L50" s="10"/>
      <c r="M50" s="10"/>
      <c r="N50" s="10"/>
      <c r="O50" s="10"/>
      <c r="P50" s="10"/>
    </row>
    <row r="51" spans="3:16" x14ac:dyDescent="0.35">
      <c r="C51" s="2" t="s">
        <v>330</v>
      </c>
      <c r="D51" s="10">
        <f>'NH3 analize LT'!U350</f>
        <v>5.064953</v>
      </c>
      <c r="E51" s="10">
        <f>'NH3 analize LT'!V350</f>
        <v>4.9464779999999999</v>
      </c>
      <c r="F51" s="10">
        <f>'NH3 analize LT'!W350</f>
        <v>4.9984590000000004</v>
      </c>
      <c r="G51" s="10"/>
      <c r="H51" s="12">
        <f t="shared" si="2"/>
        <v>0.159358678298476</v>
      </c>
      <c r="I51" s="12">
        <f t="shared" si="3"/>
        <v>0.15898580165862269</v>
      </c>
      <c r="J51" s="12">
        <f t="shared" si="3"/>
        <v>0.1609488381598343</v>
      </c>
      <c r="K51" s="10"/>
      <c r="L51" s="10"/>
      <c r="M51" s="10"/>
      <c r="N51" s="10"/>
      <c r="O51" s="10"/>
      <c r="P51" s="10"/>
    </row>
    <row r="52" spans="3:16" x14ac:dyDescent="0.35">
      <c r="C52" s="2" t="s">
        <v>331</v>
      </c>
      <c r="D52" s="10">
        <f>'NH3 analize LT'!U351</f>
        <v>3.3578260000000002</v>
      </c>
      <c r="E52" s="10">
        <f>'NH3 analize LT'!V351</f>
        <v>3.440493</v>
      </c>
      <c r="F52" s="10">
        <f>'NH3 analize LT'!W351</f>
        <v>3.400957</v>
      </c>
      <c r="G52" s="10"/>
      <c r="H52" s="12">
        <f t="shared" si="2"/>
        <v>0.10564732058051843</v>
      </c>
      <c r="I52" s="12">
        <f t="shared" si="3"/>
        <v>0.11058161740654254</v>
      </c>
      <c r="J52" s="12">
        <f t="shared" si="3"/>
        <v>0.10950976646633602</v>
      </c>
      <c r="K52" s="10"/>
      <c r="L52" s="10"/>
      <c r="M52" s="10"/>
      <c r="N52" s="10"/>
      <c r="O52" s="10"/>
      <c r="P52" s="10"/>
    </row>
    <row r="53" spans="3:16" x14ac:dyDescent="0.35">
      <c r="C53" s="2" t="s">
        <v>358</v>
      </c>
      <c r="D53" s="10">
        <f>'NH3 analize LT'!U353</f>
        <v>1.934463</v>
      </c>
      <c r="E53" s="10">
        <f>'NH3 analize LT'!V353</f>
        <v>1.795288</v>
      </c>
      <c r="F53" s="10">
        <f>'NH3 analize LT'!W353</f>
        <v>1.749865</v>
      </c>
      <c r="G53" s="10"/>
      <c r="H53" s="12">
        <f t="shared" si="2"/>
        <v>6.0864033071443072E-2</v>
      </c>
      <c r="I53" s="12">
        <f t="shared" si="3"/>
        <v>5.7702733518294309E-2</v>
      </c>
      <c r="J53" s="12">
        <f t="shared" si="3"/>
        <v>5.6345113301231119E-2</v>
      </c>
      <c r="K53" s="10"/>
      <c r="L53" s="10"/>
      <c r="M53" s="10"/>
      <c r="N53" s="10"/>
      <c r="O53" s="10"/>
      <c r="P53" s="10"/>
    </row>
    <row r="54" spans="3:16" x14ac:dyDescent="0.35">
      <c r="C54" s="2" t="s">
        <v>275</v>
      </c>
      <c r="D54" s="10">
        <f>T13-SUM(D49:D53)</f>
        <v>10.484200000000008</v>
      </c>
      <c r="E54" s="10">
        <f t="shared" ref="E54:F54" si="4">U13-SUM(E49:E53)</f>
        <v>5.2493890000000007</v>
      </c>
      <c r="F54" s="10">
        <f t="shared" si="4"/>
        <v>4.7718689999999988</v>
      </c>
      <c r="G54" s="10"/>
      <c r="H54" s="12">
        <f t="shared" si="2"/>
        <v>0.32986451306001918</v>
      </c>
      <c r="I54" s="12">
        <f t="shared" si="3"/>
        <v>0.16872172854765671</v>
      </c>
      <c r="J54" s="12">
        <f t="shared" si="3"/>
        <v>0.153652710045422</v>
      </c>
      <c r="K54" s="10"/>
      <c r="L54" s="10"/>
      <c r="M54" s="10"/>
      <c r="N54" s="10"/>
      <c r="O54" s="10"/>
      <c r="P54" s="10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11</vt:i4>
      </vt:variant>
    </vt:vector>
  </HeadingPairs>
  <TitlesOfParts>
    <vt:vector size="11" baseType="lpstr">
      <vt:lpstr>NPP_rodikliai_oro_tersalai</vt:lpstr>
      <vt:lpstr>NOx analize LT</vt:lpstr>
      <vt:lpstr>NOx grafikai</vt:lpstr>
      <vt:lpstr>NMLOJ analize LT</vt:lpstr>
      <vt:lpstr>NMLOJ grafikai</vt:lpstr>
      <vt:lpstr>SO2 analize LT</vt:lpstr>
      <vt:lpstr>SO2 grafikai</vt:lpstr>
      <vt:lpstr>NH3 analize LT</vt:lpstr>
      <vt:lpstr>NH3 grafikai</vt:lpstr>
      <vt:lpstr>KD2.5 analize LT</vt:lpstr>
      <vt:lpstr>KD2.5 grafikai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Doveikaite</dc:creator>
  <cp:lastModifiedBy>Vilma Bimbaitė</cp:lastModifiedBy>
  <dcterms:created xsi:type="dcterms:W3CDTF">2024-02-20T07:58:35Z</dcterms:created>
  <dcterms:modified xsi:type="dcterms:W3CDTF">2026-02-25T10:25:00Z</dcterms:modified>
</cp:coreProperties>
</file>